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ate1904="1" showInkAnnotation="0" autoCompressPictures="0"/>
  <bookViews>
    <workbookView xWindow="-15" yWindow="-15" windowWidth="19440" windowHeight="12240" tabRatio="500" activeTab="3"/>
  </bookViews>
  <sheets>
    <sheet name="Name" sheetId="11" r:id="rId1"/>
    <sheet name="Data Page" sheetId="2" r:id="rId2"/>
    <sheet name="General Journal" sheetId="8" r:id="rId3"/>
    <sheet name="GJ Answers" sheetId="10" r:id="rId4"/>
  </sheets>
  <definedNames>
    <definedName name="_xlnm.Print_Area" localSheetId="1">'Data Page'!$C$1:$N$44</definedName>
    <definedName name="_xlnm.Print_Area" localSheetId="2">'General Journal'!$A$1:$J$47</definedName>
    <definedName name="_xlnm.Print_Area" localSheetId="3">'GJ Answers'!$A$1:$J$55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8"/>
  <c r="J63"/>
  <c r="A63"/>
  <c r="A64" s="1"/>
  <c r="A58"/>
  <c r="A59" s="1"/>
  <c r="J53"/>
  <c r="A53"/>
  <c r="A54" s="1"/>
  <c r="J48"/>
  <c r="A48"/>
  <c r="A49" s="1"/>
  <c r="A52" i="10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J57"/>
  <c r="J58"/>
  <c r="J59" s="1"/>
  <c r="J60" s="1"/>
  <c r="J61" s="1"/>
  <c r="J62" s="1"/>
  <c r="J63" s="1"/>
  <c r="J64" s="1"/>
  <c r="J65" s="1"/>
  <c r="J22"/>
  <c r="J23"/>
  <c r="J24" s="1"/>
  <c r="J25" s="1"/>
  <c r="J26" s="1"/>
  <c r="J27" s="1"/>
  <c r="J28" s="1"/>
  <c r="J29" s="1"/>
  <c r="J30" s="1"/>
  <c r="J31" s="1"/>
  <c r="J32" s="1"/>
  <c r="J33" s="1"/>
  <c r="J34" s="1"/>
  <c r="J35" s="1"/>
  <c r="J36" s="1"/>
  <c r="J37" s="1"/>
  <c r="J38" s="1"/>
  <c r="J39" s="1"/>
  <c r="J40" s="1"/>
  <c r="J41" s="1"/>
  <c r="J42" s="1"/>
  <c r="J43" s="1"/>
  <c r="J44" s="1"/>
  <c r="J45" s="1"/>
  <c r="J46" s="1"/>
  <c r="J47" s="1"/>
  <c r="J48" s="1"/>
  <c r="J49" s="1"/>
  <c r="J50" s="1"/>
  <c r="J51" s="1"/>
  <c r="J52" s="1"/>
  <c r="J53" s="1"/>
  <c r="J54" s="1"/>
  <c r="J55" s="1"/>
  <c r="J56" s="1"/>
  <c r="C23"/>
  <c r="C64"/>
  <c r="C61"/>
  <c r="C57"/>
  <c r="C53"/>
  <c r="C50"/>
  <c r="C47"/>
  <c r="C44"/>
  <c r="C40"/>
  <c r="C37"/>
  <c r="C34"/>
  <c r="C31"/>
  <c r="B31"/>
  <c r="J7"/>
  <c r="J8" s="1"/>
  <c r="J9" s="1"/>
  <c r="J10" s="1"/>
  <c r="J11" s="1"/>
  <c r="J12" s="1"/>
  <c r="J13" s="1"/>
  <c r="J14" s="1"/>
  <c r="J15" s="1"/>
  <c r="J16" s="1"/>
  <c r="J17" s="1"/>
  <c r="J18" s="1"/>
  <c r="J19" s="1"/>
  <c r="J20" s="1"/>
  <c r="J21" s="1"/>
  <c r="C27"/>
  <c r="C6"/>
  <c r="B6"/>
  <c r="G33" i="2"/>
  <c r="H65" i="10" s="1"/>
  <c r="G32" i="2"/>
  <c r="F61" i="10" s="1"/>
  <c r="G31" i="2"/>
  <c r="H59" i="10" s="1"/>
  <c r="G30" i="2"/>
  <c r="H55" i="10" s="1"/>
  <c r="G27" i="2"/>
  <c r="G29" s="1"/>
  <c r="F50" i="10" s="1"/>
  <c r="H51" s="1"/>
  <c r="G8" i="2"/>
  <c r="H13" i="10" s="1"/>
  <c r="G26" i="2"/>
  <c r="H41" i="10" s="1"/>
  <c r="G20" i="2"/>
  <c r="F19" i="10" s="1"/>
  <c r="G21" i="2"/>
  <c r="F23" i="10" s="1"/>
  <c r="D14"/>
  <c r="D8"/>
  <c r="D10" i="2"/>
  <c r="F8" i="10" s="1"/>
  <c r="G9" i="2"/>
  <c r="H14" i="10" s="1"/>
  <c r="A1"/>
  <c r="G10" i="2"/>
  <c r="G22" s="1"/>
  <c r="F27" i="10" s="1"/>
  <c r="D13" i="2"/>
  <c r="G11" s="1"/>
  <c r="H16" i="10" s="1"/>
  <c r="D11" i="2"/>
  <c r="F9" i="10" s="1"/>
  <c r="D9" i="2"/>
  <c r="G24" s="1"/>
  <c r="H35" i="10" s="1"/>
  <c r="D8" i="2"/>
  <c r="F6" i="10" s="1"/>
  <c r="A3" i="2"/>
  <c r="N4"/>
  <c r="G35"/>
  <c r="A3" i="8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A3" i="10"/>
  <c r="D17"/>
  <c r="D16"/>
  <c r="D15"/>
  <c r="D13"/>
  <c r="D12"/>
  <c r="D11"/>
  <c r="D10"/>
  <c r="D9"/>
  <c r="D7"/>
  <c r="D6"/>
  <c r="A65" i="8" l="1"/>
  <c r="J64"/>
  <c r="A60"/>
  <c r="J59"/>
  <c r="J58"/>
  <c r="A55"/>
  <c r="J54"/>
  <c r="A50"/>
  <c r="J49"/>
  <c r="H25" i="10"/>
  <c r="F24"/>
  <c r="F34"/>
  <c r="H62"/>
  <c r="F54"/>
  <c r="F40"/>
  <c r="H42"/>
  <c r="F44"/>
  <c r="H58"/>
  <c r="F64"/>
  <c r="F28"/>
  <c r="H29" s="1"/>
  <c r="H45"/>
  <c r="F53"/>
  <c r="F57"/>
  <c r="H21"/>
  <c r="H20"/>
  <c r="G28" i="2"/>
  <c r="G25"/>
  <c r="G23"/>
  <c r="D14"/>
  <c r="H12" i="10" s="1"/>
  <c r="D12" i="2"/>
  <c r="H11" i="10" s="1"/>
  <c r="H15"/>
  <c r="F10"/>
  <c r="F7"/>
  <c r="A66" i="8" l="1"/>
  <c r="J65"/>
  <c r="A61"/>
  <c r="J60"/>
  <c r="A56"/>
  <c r="J55"/>
  <c r="A51"/>
  <c r="J50"/>
  <c r="F37" i="10"/>
  <c r="H38"/>
  <c r="F31"/>
  <c r="H32"/>
  <c r="F47"/>
  <c r="H48"/>
  <c r="H17"/>
  <c r="A67" i="8" l="1"/>
  <c r="J67" s="1"/>
  <c r="J66"/>
  <c r="A62"/>
  <c r="J62" s="1"/>
  <c r="J61"/>
  <c r="A57"/>
  <c r="J57" s="1"/>
  <c r="J56"/>
  <c r="A52"/>
  <c r="J52" s="1"/>
  <c r="J51"/>
</calcChain>
</file>

<file path=xl/sharedStrings.xml><?xml version="1.0" encoding="utf-8"?>
<sst xmlns="http://schemas.openxmlformats.org/spreadsheetml/2006/main" count="117" uniqueCount="78">
  <si>
    <t>Accounts Payable</t>
    <phoneticPr fontId="3" type="noConversion"/>
  </si>
  <si>
    <t>Cash</t>
    <phoneticPr fontId="3" type="noConversion"/>
  </si>
  <si>
    <t>Cash</t>
    <phoneticPr fontId="3" type="noConversion"/>
  </si>
  <si>
    <t>plus HST</t>
    <phoneticPr fontId="3" type="noConversion"/>
  </si>
  <si>
    <t>HST Payable</t>
    <phoneticPr fontId="3" type="noConversion"/>
  </si>
  <si>
    <t>Instructions:</t>
    <phoneticPr fontId="3" type="noConversion"/>
  </si>
  <si>
    <t>(1) Record the current balances of the balance sheet accounts in the general journal</t>
    <phoneticPr fontId="3" type="noConversion"/>
  </si>
  <si>
    <t>(2) Record the transaction above in the general journal</t>
    <phoneticPr fontId="3" type="noConversion"/>
  </si>
  <si>
    <t>Transaction Activity</t>
    <phoneticPr fontId="3" type="noConversion"/>
  </si>
  <si>
    <t>Student Name:</t>
    <phoneticPr fontId="3" type="noConversion"/>
  </si>
  <si>
    <t>General Journal</t>
    <phoneticPr fontId="3" type="noConversion"/>
  </si>
  <si>
    <t>It also had the following balances in its balance sheet accounts at the end of the past year:</t>
    <phoneticPr fontId="3" type="noConversion"/>
  </si>
  <si>
    <t>Notes Payable</t>
    <phoneticPr fontId="3" type="noConversion"/>
  </si>
  <si>
    <t>HST Recoverable</t>
    <phoneticPr fontId="3" type="noConversion"/>
  </si>
  <si>
    <t>Accounts Payable</t>
    <phoneticPr fontId="3" type="noConversion"/>
  </si>
  <si>
    <t>(3) HST Rate</t>
    <phoneticPr fontId="3" type="noConversion"/>
  </si>
  <si>
    <t>Loan Payable</t>
    <phoneticPr fontId="3" type="noConversion"/>
  </si>
  <si>
    <t>?</t>
    <phoneticPr fontId="3" type="noConversion"/>
  </si>
  <si>
    <t>(4) Current Date:</t>
    <phoneticPr fontId="3" type="noConversion"/>
  </si>
  <si>
    <t>(1) Depreciation rate for all assets</t>
    <phoneticPr fontId="3" type="noConversion"/>
  </si>
  <si>
    <t>(2) There is no salvage value for any asset</t>
    <phoneticPr fontId="3" type="noConversion"/>
  </si>
  <si>
    <t>plus HST</t>
    <phoneticPr fontId="3" type="noConversion"/>
  </si>
  <si>
    <t>Accounts Payable</t>
    <phoneticPr fontId="3" type="noConversion"/>
  </si>
  <si>
    <t>Page 1</t>
  </si>
  <si>
    <t>Date</t>
  </si>
  <si>
    <t>Particulars</t>
  </si>
  <si>
    <t>P.R.</t>
  </si>
  <si>
    <t>Debit</t>
  </si>
  <si>
    <t>Credit</t>
  </si>
  <si>
    <t>in</t>
    <phoneticPr fontId="3" type="noConversion"/>
  </si>
  <si>
    <t>Cash</t>
    <phoneticPr fontId="3" type="noConversion"/>
  </si>
  <si>
    <t>Accounts Receivable</t>
    <phoneticPr fontId="3" type="noConversion"/>
  </si>
  <si>
    <t>Office Equipment</t>
    <phoneticPr fontId="3" type="noConversion"/>
  </si>
  <si>
    <t>Automobiles</t>
    <phoneticPr fontId="3" type="noConversion"/>
  </si>
  <si>
    <t>Accumulated Amortization-Office Equipment</t>
    <phoneticPr fontId="3" type="noConversion"/>
  </si>
  <si>
    <t>Accumulated Amortization-Automobiles</t>
    <phoneticPr fontId="3" type="noConversion"/>
  </si>
  <si>
    <t>VH Music Factory</t>
  </si>
  <si>
    <t>V. Houston</t>
  </si>
  <si>
    <t>currently have 92 employees and are looking at signing an additional 10 new artists this year. Their net income for the last fiscal year was:</t>
  </si>
  <si>
    <t>V.Houston, Capital</t>
  </si>
  <si>
    <t>Supplies</t>
  </si>
  <si>
    <t>Salaries Payable</t>
  </si>
  <si>
    <t xml:space="preserve">The VH Music Factory has been in business for 1 year now and is rapidly expanding across Canada and the Eastern US. With their head office in the Toronto area, they </t>
  </si>
  <si>
    <t>Paid cash for advertising in Rolling Stone magazine</t>
  </si>
  <si>
    <t>Paid Salaries owing for the month of January</t>
  </si>
  <si>
    <t>Received payment from accounts receivable</t>
  </si>
  <si>
    <t>plus HST</t>
  </si>
  <si>
    <t>The following transactions occurred during first quarter of</t>
  </si>
  <si>
    <t>at the VH Music Factory</t>
  </si>
  <si>
    <t>Received royalties for the month of January from Columbia Records</t>
  </si>
  <si>
    <t xml:space="preserve">Received cheque for record sales for Lady Gaga's new album </t>
  </si>
  <si>
    <t xml:space="preserve">Made payment to Accounts Payable </t>
  </si>
  <si>
    <t>Made payment on loan</t>
  </si>
  <si>
    <t>Purchased new stereo equipment for common areas of office</t>
  </si>
  <si>
    <t xml:space="preserve">Received cheque for record sales for Justin Bieber's new album </t>
  </si>
  <si>
    <t>March 31,2010</t>
  </si>
  <si>
    <t>Jan</t>
  </si>
  <si>
    <t xml:space="preserve">Jan </t>
  </si>
  <si>
    <t>Feb</t>
  </si>
  <si>
    <t xml:space="preserve">Feb </t>
  </si>
  <si>
    <t>Mar</t>
  </si>
  <si>
    <t xml:space="preserve">Mar </t>
  </si>
  <si>
    <t>Other information</t>
  </si>
  <si>
    <t>Cash</t>
  </si>
  <si>
    <t>HST Payable</t>
  </si>
  <si>
    <t>Received invoice with shipment of CD cases and other office supplies on account</t>
  </si>
  <si>
    <t>Accounts Receivable</t>
  </si>
  <si>
    <t>Revenue</t>
  </si>
  <si>
    <t>Loan Payable</t>
  </si>
  <si>
    <t>Office Equipment</t>
  </si>
  <si>
    <t>HST Recoverable</t>
  </si>
  <si>
    <t>Accounts Payable</t>
  </si>
  <si>
    <t xml:space="preserve">Online music subscriptions sold on account totalled </t>
  </si>
  <si>
    <t>Salaries Expense</t>
  </si>
  <si>
    <t>Paid salaries for the month of February</t>
  </si>
  <si>
    <t>Salaries for the month have not yet been paid and totaled</t>
  </si>
  <si>
    <t>Advertising Expense</t>
  </si>
  <si>
    <t>General Journal</t>
  </si>
</sst>
</file>

<file path=xl/styles.xml><?xml version="1.0" encoding="utf-8"?>
<styleSheet xmlns="http://schemas.openxmlformats.org/spreadsheetml/2006/main">
  <numFmts count="3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0.00_);[Red]\(0.00\)"/>
  </numFmts>
  <fonts count="13">
    <font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sz val="10"/>
      <name val="AGaramond"/>
      <family val="1"/>
    </font>
    <font>
      <sz val="8"/>
      <name val="AGaramond"/>
      <family val="1"/>
    </font>
    <font>
      <sz val="8"/>
      <color indexed="12"/>
      <name val="AGaramond"/>
    </font>
    <font>
      <sz val="10"/>
      <color indexed="12"/>
      <name val="AGaramond"/>
    </font>
    <font>
      <sz val="9"/>
      <name val="AGaramond"/>
    </font>
    <font>
      <sz val="9"/>
      <color indexed="12"/>
      <name val="AGaramond"/>
    </font>
    <font>
      <b/>
      <sz val="10"/>
      <name val="Verdana"/>
      <family val="2"/>
    </font>
    <font>
      <sz val="10"/>
      <name val="Verdana"/>
      <family val="2"/>
    </font>
    <font>
      <u/>
      <sz val="10"/>
      <name val="Verdana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2" xfId="0" applyFont="1" applyBorder="1"/>
    <xf numFmtId="0" fontId="7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/>
    <xf numFmtId="0" fontId="4" fillId="0" borderId="4" xfId="0" applyFont="1" applyBorder="1" applyAlignment="1">
      <alignment horizontal="center"/>
    </xf>
    <xf numFmtId="0" fontId="0" fillId="0" borderId="0" xfId="0" applyAlignment="1">
      <alignment horizontal="right"/>
    </xf>
    <xf numFmtId="0" fontId="4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4" fillId="0" borderId="0" xfId="0" applyFont="1" applyBorder="1"/>
    <xf numFmtId="0" fontId="7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64" fontId="0" fillId="0" borderId="0" xfId="1" applyFont="1"/>
    <xf numFmtId="9" fontId="0" fillId="0" borderId="0" xfId="2" applyFont="1"/>
    <xf numFmtId="164" fontId="0" fillId="0" borderId="0" xfId="1" applyFont="1" applyAlignment="1">
      <alignment horizontal="left"/>
    </xf>
    <xf numFmtId="9" fontId="0" fillId="0" borderId="0" xfId="2" applyNumberFormat="1" applyFont="1" applyAlignment="1">
      <alignment horizontal="left"/>
    </xf>
    <xf numFmtId="15" fontId="0" fillId="0" borderId="0" xfId="0" quotePrefix="1" applyNumberFormat="1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indent="2"/>
    </xf>
    <xf numFmtId="0" fontId="8" fillId="0" borderId="2" xfId="0" applyFont="1" applyBorder="1"/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5" fontId="4" fillId="0" borderId="0" xfId="0" applyNumberFormat="1" applyFont="1"/>
    <xf numFmtId="165" fontId="4" fillId="0" borderId="2" xfId="0" applyNumberFormat="1" applyFont="1" applyBorder="1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/>
    <xf numFmtId="164" fontId="11" fillId="0" borderId="0" xfId="1" applyFont="1" applyAlignment="1">
      <alignment horizontal="left"/>
    </xf>
    <xf numFmtId="164" fontId="0" fillId="0" borderId="0" xfId="0" applyNumberFormat="1"/>
    <xf numFmtId="4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/>
    <xf numFmtId="0" fontId="11" fillId="0" borderId="0" xfId="0" applyFont="1" applyAlignment="1">
      <alignment horizontal="right"/>
    </xf>
    <xf numFmtId="0" fontId="0" fillId="0" borderId="0" xfId="0" applyAlignment="1">
      <alignment horizontal="left"/>
    </xf>
    <xf numFmtId="0" fontId="10" fillId="0" borderId="0" xfId="0" applyFont="1"/>
    <xf numFmtId="0" fontId="11" fillId="0" borderId="0" xfId="0" quotePrefix="1" applyFont="1"/>
    <xf numFmtId="0" fontId="11" fillId="0" borderId="0" xfId="0" applyFont="1" applyAlignment="1">
      <alignment horizontal="right"/>
    </xf>
    <xf numFmtId="17" fontId="11" fillId="0" borderId="0" xfId="0" quotePrefix="1" applyNumberFormat="1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5" fontId="11" fillId="0" borderId="0" xfId="0" applyNumberFormat="1" applyFont="1"/>
    <xf numFmtId="0" fontId="12" fillId="0" borderId="0" xfId="0" applyFont="1"/>
    <xf numFmtId="1" fontId="11" fillId="0" borderId="0" xfId="0" quotePrefix="1" applyNumberFormat="1" applyFont="1"/>
    <xf numFmtId="1" fontId="8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B3"/>
  <sheetViews>
    <sheetView workbookViewId="0">
      <selection activeCell="B4" sqref="B4"/>
    </sheetView>
  </sheetViews>
  <sheetFormatPr defaultColWidth="11" defaultRowHeight="12.75"/>
  <cols>
    <col min="1" max="1" width="12.25" customWidth="1"/>
  </cols>
  <sheetData>
    <row r="3" spans="1:2">
      <c r="A3" t="s">
        <v>9</v>
      </c>
      <c r="B3" s="50" t="s">
        <v>37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N43"/>
  <sheetViews>
    <sheetView workbookViewId="0">
      <selection activeCell="C35" sqref="C35"/>
    </sheetView>
  </sheetViews>
  <sheetFormatPr defaultColWidth="11" defaultRowHeight="12.75"/>
  <cols>
    <col min="1" max="1" width="7.5" customWidth="1"/>
    <col min="2" max="2" width="6.75" bestFit="1" customWidth="1"/>
    <col min="3" max="3" width="46.125" customWidth="1"/>
    <col min="4" max="4" width="15.5" customWidth="1"/>
    <col min="5" max="5" width="7.5" customWidth="1"/>
    <col min="6" max="6" width="19.125" bestFit="1" customWidth="1"/>
    <col min="7" max="7" width="12.625" style="21" bestFit="1" customWidth="1"/>
    <col min="8" max="8" width="13" bestFit="1" customWidth="1"/>
    <col min="9" max="9" width="14.375" bestFit="1" customWidth="1"/>
    <col min="10" max="10" width="20.125" customWidth="1"/>
    <col min="11" max="11" width="0.375" customWidth="1"/>
    <col min="12" max="12" width="12.625" bestFit="1" customWidth="1"/>
    <col min="13" max="13" width="2.125" customWidth="1"/>
    <col min="14" max="14" width="5" customWidth="1"/>
    <col min="15" max="15" width="2.25" customWidth="1"/>
    <col min="16" max="16" width="5.125" customWidth="1"/>
  </cols>
  <sheetData>
    <row r="1" spans="1:14">
      <c r="A1" s="49" t="s">
        <v>36</v>
      </c>
      <c r="B1" s="49"/>
      <c r="C1" s="49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pans="1:14">
      <c r="A2" s="36" t="s">
        <v>8</v>
      </c>
      <c r="B2" s="36"/>
      <c r="C2" s="36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ht="23.1" customHeight="1">
      <c r="A3" s="28" t="str">
        <f>Name!B3</f>
        <v>V. Houston</v>
      </c>
      <c r="B3" s="28"/>
      <c r="C3" s="26"/>
      <c r="D3" s="26"/>
      <c r="E3" s="26"/>
      <c r="F3" s="26"/>
      <c r="G3" s="26"/>
      <c r="H3" s="26"/>
      <c r="I3" s="26"/>
      <c r="J3" s="26"/>
      <c r="L3" s="26"/>
      <c r="M3" s="26"/>
      <c r="N3" s="26"/>
    </row>
    <row r="4" spans="1:14">
      <c r="A4" s="51" t="s">
        <v>42</v>
      </c>
      <c r="B4" s="51"/>
      <c r="C4" s="23"/>
      <c r="D4" s="23"/>
      <c r="E4" s="23"/>
      <c r="F4" s="23"/>
      <c r="G4" s="23"/>
      <c r="H4" s="23"/>
      <c r="I4" s="23"/>
      <c r="J4" s="23"/>
      <c r="L4" s="21"/>
      <c r="M4" t="s">
        <v>29</v>
      </c>
      <c r="N4" t="e">
        <f>E18-1</f>
        <v>#VALUE!</v>
      </c>
    </row>
    <row r="5" spans="1:14">
      <c r="A5" s="51" t="s">
        <v>38</v>
      </c>
      <c r="B5" s="51"/>
      <c r="C5" s="23"/>
      <c r="D5" s="23"/>
      <c r="E5" s="23"/>
      <c r="F5" s="23"/>
      <c r="G5" s="23"/>
      <c r="H5" s="23"/>
      <c r="I5" s="23">
        <v>1500000</v>
      </c>
      <c r="J5" s="23"/>
      <c r="L5" s="21"/>
    </row>
    <row r="6" spans="1:14">
      <c r="A6" s="51"/>
      <c r="B6" s="51"/>
      <c r="C6" s="23"/>
      <c r="D6" s="23"/>
      <c r="E6" s="23"/>
      <c r="F6" s="23"/>
      <c r="G6" s="23"/>
      <c r="H6" s="23"/>
      <c r="I6" s="23"/>
      <c r="J6" s="23"/>
      <c r="L6" s="21"/>
    </row>
    <row r="7" spans="1:14">
      <c r="A7" t="s">
        <v>11</v>
      </c>
      <c r="F7" s="21"/>
      <c r="G7"/>
    </row>
    <row r="8" spans="1:14">
      <c r="C8" s="1" t="s">
        <v>30</v>
      </c>
      <c r="D8" s="23">
        <f ca="1">RANDBETWEEN(100000, 150000)</f>
        <v>134551</v>
      </c>
      <c r="F8" t="s">
        <v>22</v>
      </c>
      <c r="G8" s="21">
        <f ca="1">RANDBETWEEN(50000,57000)</f>
        <v>53899</v>
      </c>
    </row>
    <row r="9" spans="1:14">
      <c r="C9" s="1" t="s">
        <v>31</v>
      </c>
      <c r="D9" s="23">
        <f ca="1">RANDBETWEEN(40000, 55000)</f>
        <v>47080</v>
      </c>
      <c r="F9" s="50" t="s">
        <v>41</v>
      </c>
      <c r="G9" s="21">
        <f ca="1">RANDBETWEEN(45000,55000)</f>
        <v>51258</v>
      </c>
    </row>
    <row r="10" spans="1:14">
      <c r="C10" s="56" t="s">
        <v>40</v>
      </c>
      <c r="D10" s="23">
        <f ca="1">RANDBETWEEN(10000,15000)</f>
        <v>11863</v>
      </c>
      <c r="F10" t="s">
        <v>12</v>
      </c>
      <c r="G10" s="21">
        <f ca="1">RANDBETWEEN(5000,6000)</f>
        <v>5966</v>
      </c>
    </row>
    <row r="11" spans="1:14">
      <c r="C11" s="1" t="s">
        <v>32</v>
      </c>
      <c r="D11" s="23">
        <f ca="1">RANDBETWEEN(200000,230000)</f>
        <v>222124</v>
      </c>
      <c r="F11" t="s">
        <v>16</v>
      </c>
      <c r="G11" s="21">
        <f ca="1">RAND()*D13</f>
        <v>3115.8858761533402</v>
      </c>
    </row>
    <row r="12" spans="1:14">
      <c r="C12" s="1" t="s">
        <v>34</v>
      </c>
      <c r="D12" s="23">
        <f ca="1">(D11*G35)</f>
        <v>66904.351864928714</v>
      </c>
      <c r="F12" s="50" t="s">
        <v>39</v>
      </c>
      <c r="G12" s="21" t="s">
        <v>17</v>
      </c>
      <c r="H12" s="52"/>
      <c r="I12" s="52"/>
    </row>
    <row r="13" spans="1:14">
      <c r="C13" s="1" t="s">
        <v>33</v>
      </c>
      <c r="D13" s="23">
        <f ca="1">RANDBETWEEN(45000,50000)</f>
        <v>49399</v>
      </c>
      <c r="H13" s="53"/>
      <c r="I13" s="53"/>
    </row>
    <row r="14" spans="1:14">
      <c r="C14" s="1" t="s">
        <v>35</v>
      </c>
      <c r="D14" s="23">
        <f ca="1">(D13*G35)</f>
        <v>14879.112917899974</v>
      </c>
    </row>
    <row r="15" spans="1:14">
      <c r="C15" s="12"/>
      <c r="D15" s="23"/>
    </row>
    <row r="16" spans="1:14">
      <c r="C16" s="12"/>
      <c r="D16" s="23"/>
    </row>
    <row r="17" spans="1:12">
      <c r="C17" s="1"/>
    </row>
    <row r="18" spans="1:12">
      <c r="A18" s="62" t="s">
        <v>47</v>
      </c>
      <c r="B18" s="62"/>
      <c r="C18" s="54"/>
      <c r="D18" s="57">
        <v>2010</v>
      </c>
      <c r="E18" s="50" t="s">
        <v>48</v>
      </c>
      <c r="F18" s="50"/>
    </row>
    <row r="19" spans="1:12">
      <c r="A19" s="58" t="s">
        <v>24</v>
      </c>
      <c r="B19" s="58"/>
    </row>
    <row r="20" spans="1:12">
      <c r="A20" s="59" t="s">
        <v>56</v>
      </c>
      <c r="B20" s="59">
        <v>15</v>
      </c>
      <c r="C20" s="60" t="s">
        <v>50</v>
      </c>
      <c r="D20" s="60"/>
      <c r="E20" s="60"/>
      <c r="F20" s="60"/>
      <c r="G20" s="21">
        <f ca="1">RANDBETWEEN(200000,300000)</f>
        <v>228946</v>
      </c>
      <c r="H20" s="50" t="s">
        <v>46</v>
      </c>
    </row>
    <row r="21" spans="1:12">
      <c r="A21" s="59" t="s">
        <v>56</v>
      </c>
      <c r="B21" s="59">
        <v>18</v>
      </c>
      <c r="C21" s="60" t="s">
        <v>43</v>
      </c>
      <c r="D21" s="35"/>
      <c r="E21" s="35"/>
      <c r="F21" s="35"/>
      <c r="G21" s="21">
        <f ca="1">RANDBETWEEN(5000,7500)</f>
        <v>5811</v>
      </c>
      <c r="H21" t="s">
        <v>21</v>
      </c>
    </row>
    <row r="22" spans="1:12">
      <c r="A22" s="61" t="s">
        <v>57</v>
      </c>
      <c r="B22" s="66">
        <v>31</v>
      </c>
      <c r="C22" s="60" t="s">
        <v>65</v>
      </c>
      <c r="D22" s="35"/>
      <c r="E22" s="35"/>
      <c r="F22" s="35"/>
      <c r="G22" s="21">
        <f ca="1">RAND()*G10</f>
        <v>4156.4544712225634</v>
      </c>
      <c r="H22" s="50" t="s">
        <v>46</v>
      </c>
    </row>
    <row r="23" spans="1:12">
      <c r="A23" s="59" t="s">
        <v>58</v>
      </c>
      <c r="B23" s="59">
        <v>2</v>
      </c>
      <c r="C23" s="60" t="s">
        <v>44</v>
      </c>
      <c r="D23" s="35"/>
      <c r="E23" s="35"/>
      <c r="F23" s="35"/>
      <c r="G23" s="21">
        <f ca="1">G9</f>
        <v>51258</v>
      </c>
    </row>
    <row r="24" spans="1:12">
      <c r="A24" s="59" t="s">
        <v>59</v>
      </c>
      <c r="B24" s="59">
        <v>13</v>
      </c>
      <c r="C24" s="60" t="s">
        <v>45</v>
      </c>
      <c r="D24" s="35"/>
      <c r="E24" s="35"/>
      <c r="F24" s="35"/>
      <c r="G24" s="21">
        <f ca="1">RAND()*D9</f>
        <v>8134.9479821465011</v>
      </c>
    </row>
    <row r="25" spans="1:12">
      <c r="A25" s="59" t="s">
        <v>59</v>
      </c>
      <c r="B25" s="59">
        <v>18</v>
      </c>
      <c r="C25" s="60" t="s">
        <v>51</v>
      </c>
      <c r="D25" s="35"/>
      <c r="E25" s="35"/>
      <c r="F25" s="35"/>
      <c r="G25" s="21">
        <f ca="1">RAND()*G8</f>
        <v>52873.294964600151</v>
      </c>
    </row>
    <row r="26" spans="1:12">
      <c r="A26" s="59" t="s">
        <v>58</v>
      </c>
      <c r="B26" s="59">
        <v>24</v>
      </c>
      <c r="C26" s="60" t="s">
        <v>49</v>
      </c>
      <c r="D26" s="60"/>
      <c r="E26" s="60"/>
      <c r="F26" s="60"/>
      <c r="G26" s="21">
        <f ca="1">RANDBETWEEN(50000,75000)</f>
        <v>53338</v>
      </c>
      <c r="H26" s="50" t="s">
        <v>46</v>
      </c>
    </row>
    <row r="27" spans="1:12">
      <c r="A27" s="59" t="s">
        <v>59</v>
      </c>
      <c r="B27" s="59">
        <v>28</v>
      </c>
      <c r="C27" s="60" t="s">
        <v>75</v>
      </c>
      <c r="D27" s="60"/>
      <c r="E27" s="60"/>
      <c r="F27" s="60"/>
      <c r="G27" s="21">
        <f ca="1">RANDBETWEEN(50000,57000)</f>
        <v>51284</v>
      </c>
    </row>
    <row r="28" spans="1:12">
      <c r="A28" s="59" t="s">
        <v>60</v>
      </c>
      <c r="B28" s="59">
        <v>3</v>
      </c>
      <c r="E28" s="56"/>
      <c r="F28" s="56" t="s">
        <v>52</v>
      </c>
      <c r="G28" s="21">
        <f ca="1">RAND()*G11</f>
        <v>1645.027772187819</v>
      </c>
      <c r="H28" s="12"/>
      <c r="J28" s="21"/>
      <c r="K28" s="63"/>
      <c r="L28" s="63"/>
    </row>
    <row r="29" spans="1:12">
      <c r="A29" s="59" t="s">
        <v>61</v>
      </c>
      <c r="B29" s="59">
        <v>5</v>
      </c>
      <c r="D29" s="60" t="s">
        <v>74</v>
      </c>
      <c r="E29" s="60"/>
      <c r="F29" s="60"/>
      <c r="G29" s="21">
        <f ca="1">G27</f>
        <v>51284</v>
      </c>
    </row>
    <row r="30" spans="1:12">
      <c r="A30" s="59" t="s">
        <v>61</v>
      </c>
      <c r="B30" s="59">
        <v>18</v>
      </c>
      <c r="C30" s="60" t="s">
        <v>53</v>
      </c>
      <c r="D30" s="35"/>
      <c r="E30" s="35"/>
      <c r="F30" s="35"/>
      <c r="G30" s="21">
        <f ca="1">RANDBETWEEN(10000,12000)</f>
        <v>11965</v>
      </c>
      <c r="H30" t="s">
        <v>3</v>
      </c>
    </row>
    <row r="31" spans="1:12">
      <c r="A31" s="59" t="s">
        <v>60</v>
      </c>
      <c r="B31" s="59">
        <v>22</v>
      </c>
      <c r="C31" s="60" t="s">
        <v>54</v>
      </c>
      <c r="D31" s="35"/>
      <c r="E31" s="35"/>
      <c r="F31" s="35"/>
      <c r="G31" s="21">
        <f ca="1">RANDBETWEEN(100000,120000)</f>
        <v>109892</v>
      </c>
      <c r="H31" s="50" t="s">
        <v>46</v>
      </c>
    </row>
    <row r="32" spans="1:12">
      <c r="A32" s="59" t="s">
        <v>60</v>
      </c>
      <c r="B32" s="59">
        <v>24</v>
      </c>
      <c r="C32" s="60" t="s">
        <v>72</v>
      </c>
      <c r="D32" s="35"/>
      <c r="E32" s="35"/>
      <c r="F32" s="35"/>
      <c r="G32" s="21">
        <f ca="1">RANDBETWEEN(20000,30000)</f>
        <v>20302</v>
      </c>
      <c r="H32" s="50" t="s">
        <v>46</v>
      </c>
    </row>
    <row r="33" spans="1:12">
      <c r="A33" s="59" t="s">
        <v>61</v>
      </c>
      <c r="B33" s="59">
        <v>31</v>
      </c>
      <c r="C33" s="60" t="s">
        <v>75</v>
      </c>
      <c r="D33" s="35"/>
      <c r="E33" s="35"/>
      <c r="F33" s="35"/>
      <c r="G33" s="21">
        <f ca="1">RANDBETWEEN(48000,58000)</f>
        <v>48589</v>
      </c>
    </row>
    <row r="35" spans="1:12">
      <c r="C35" s="65" t="s">
        <v>62</v>
      </c>
      <c r="D35" t="s">
        <v>19</v>
      </c>
      <c r="G35" s="24">
        <f ca="1">RAND()*(1-0.7)+0.05</f>
        <v>0.3012027149922058</v>
      </c>
      <c r="L35" s="27"/>
    </row>
    <row r="36" spans="1:12">
      <c r="D36" t="s">
        <v>20</v>
      </c>
    </row>
    <row r="37" spans="1:12">
      <c r="D37" t="s">
        <v>15</v>
      </c>
      <c r="G37" s="22">
        <v>0.13</v>
      </c>
    </row>
    <row r="38" spans="1:12">
      <c r="D38" t="s">
        <v>18</v>
      </c>
      <c r="E38" s="64" t="s">
        <v>55</v>
      </c>
    </row>
    <row r="39" spans="1:12">
      <c r="E39" s="25"/>
    </row>
    <row r="41" spans="1:12">
      <c r="C41" t="s">
        <v>5</v>
      </c>
    </row>
    <row r="42" spans="1:12">
      <c r="C42" t="s">
        <v>6</v>
      </c>
    </row>
    <row r="43" spans="1:12">
      <c r="C43" t="s">
        <v>7</v>
      </c>
    </row>
  </sheetData>
  <mergeCells count="16">
    <mergeCell ref="D29:F29"/>
    <mergeCell ref="A1:C1"/>
    <mergeCell ref="A2:C2"/>
    <mergeCell ref="C26:F26"/>
    <mergeCell ref="C20:F20"/>
    <mergeCell ref="C27:F27"/>
    <mergeCell ref="C32:F32"/>
    <mergeCell ref="C33:F33"/>
    <mergeCell ref="C24:F24"/>
    <mergeCell ref="C25:F25"/>
    <mergeCell ref="C30:F30"/>
    <mergeCell ref="C31:F31"/>
    <mergeCell ref="C21:F21"/>
    <mergeCell ref="C22:F22"/>
    <mergeCell ref="C23:F23"/>
    <mergeCell ref="A18:C18"/>
  </mergeCells>
  <phoneticPr fontId="3" type="noConversion"/>
  <pageMargins left="0.75" right="0.75" top="1" bottom="1" header="0.5" footer="0.5"/>
  <pageSetup scale="57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Z67"/>
  <sheetViews>
    <sheetView topLeftCell="A36" workbookViewId="0">
      <selection activeCell="L13" sqref="L13"/>
    </sheetView>
  </sheetViews>
  <sheetFormatPr defaultColWidth="11" defaultRowHeight="12.75"/>
  <cols>
    <col min="1" max="1" width="2.75" customWidth="1"/>
    <col min="2" max="2" width="3.375" customWidth="1"/>
    <col min="4" max="4" width="25" customWidth="1"/>
    <col min="5" max="5" width="3.625" customWidth="1"/>
    <col min="7" max="7" width="3" customWidth="1"/>
    <col min="9" max="10" width="3" customWidth="1"/>
  </cols>
  <sheetData>
    <row r="1" spans="1:26">
      <c r="A1" s="39" t="str">
        <f>'Data Page'!A1:C1</f>
        <v>VH Music Factory</v>
      </c>
      <c r="B1" s="40"/>
      <c r="C1" s="40"/>
      <c r="D1" s="40"/>
      <c r="E1" s="40"/>
      <c r="F1" s="40"/>
      <c r="G1" s="40"/>
      <c r="H1" s="40"/>
      <c r="I1" s="40"/>
      <c r="J1" s="41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>
      <c r="A2" s="39" t="s">
        <v>77</v>
      </c>
      <c r="B2" s="40"/>
      <c r="C2" s="40"/>
      <c r="D2" s="40"/>
      <c r="E2" s="40"/>
      <c r="F2" s="40"/>
      <c r="G2" s="40"/>
      <c r="H2" s="40"/>
      <c r="I2" s="40"/>
      <c r="J2" s="41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>
      <c r="A3" s="47" t="str">
        <f>Name!B3</f>
        <v>V. Houston</v>
      </c>
      <c r="B3" s="47"/>
      <c r="C3" s="47"/>
      <c r="D3" s="11"/>
      <c r="E3" s="11"/>
      <c r="F3" s="11"/>
      <c r="G3" s="11"/>
      <c r="H3" s="11"/>
      <c r="I3" s="11"/>
      <c r="J3" s="11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>
      <c r="A4" s="42" t="s">
        <v>23</v>
      </c>
      <c r="B4" s="42"/>
      <c r="C4" s="42"/>
      <c r="D4" s="42"/>
      <c r="E4" s="42"/>
      <c r="F4" s="42"/>
      <c r="G4" s="42"/>
      <c r="H4" s="42"/>
      <c r="I4" s="42"/>
      <c r="J4" s="43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6">
      <c r="A5" s="2"/>
      <c r="B5" s="44" t="s">
        <v>24</v>
      </c>
      <c r="C5" s="44"/>
      <c r="D5" s="3" t="s">
        <v>25</v>
      </c>
      <c r="E5" s="4" t="s">
        <v>26</v>
      </c>
      <c r="F5" s="45" t="s">
        <v>27</v>
      </c>
      <c r="G5" s="46"/>
      <c r="H5" s="44" t="s">
        <v>28</v>
      </c>
      <c r="I5" s="44"/>
      <c r="J5" s="5"/>
      <c r="Q5" s="14"/>
      <c r="R5" s="38"/>
      <c r="S5" s="38"/>
      <c r="T5" s="15"/>
      <c r="U5" s="16"/>
      <c r="V5" s="38"/>
      <c r="W5" s="38"/>
      <c r="X5" s="38"/>
      <c r="Y5" s="38"/>
      <c r="Z5" s="14"/>
    </row>
    <row r="6" spans="1:26">
      <c r="A6" s="6">
        <v>1</v>
      </c>
      <c r="B6" s="7"/>
      <c r="C6" s="8"/>
      <c r="D6" s="7"/>
      <c r="E6" s="9"/>
      <c r="F6" s="10"/>
      <c r="G6" s="7"/>
      <c r="H6" s="10"/>
      <c r="I6" s="7"/>
      <c r="J6" s="5">
        <f t="shared" ref="J6:J47" si="0">A6</f>
        <v>1</v>
      </c>
      <c r="Q6" s="17"/>
      <c r="R6" s="18"/>
      <c r="S6" s="19"/>
      <c r="T6" s="18"/>
      <c r="U6" s="20"/>
      <c r="V6" s="18"/>
      <c r="W6" s="18"/>
      <c r="X6" s="18"/>
      <c r="Y6" s="18"/>
      <c r="Z6" s="14"/>
    </row>
    <row r="7" spans="1:26">
      <c r="A7" s="2">
        <f>1+A6</f>
        <v>2</v>
      </c>
      <c r="B7" s="7"/>
      <c r="C7" s="9"/>
      <c r="D7" s="7"/>
      <c r="E7" s="9"/>
      <c r="F7" s="7"/>
      <c r="G7" s="7"/>
      <c r="H7" s="7"/>
      <c r="I7" s="7"/>
      <c r="J7" s="5">
        <f t="shared" si="0"/>
        <v>2</v>
      </c>
      <c r="Q7" s="14"/>
      <c r="R7" s="18"/>
      <c r="S7" s="20"/>
      <c r="T7" s="18"/>
      <c r="U7" s="20"/>
      <c r="V7" s="18"/>
      <c r="W7" s="18"/>
      <c r="X7" s="18"/>
      <c r="Y7" s="18"/>
      <c r="Z7" s="14"/>
    </row>
    <row r="8" spans="1:26">
      <c r="A8" s="2">
        <f t="shared" ref="A8:A42" si="1">1+A7</f>
        <v>3</v>
      </c>
      <c r="B8" s="7"/>
      <c r="C8" s="9"/>
      <c r="D8" s="7"/>
      <c r="E8" s="9"/>
      <c r="F8" s="7"/>
      <c r="G8" s="7"/>
      <c r="H8" s="7"/>
      <c r="I8" s="7"/>
      <c r="J8" s="5">
        <f t="shared" si="0"/>
        <v>3</v>
      </c>
      <c r="Q8" s="14"/>
      <c r="R8" s="18"/>
      <c r="S8" s="20"/>
      <c r="T8" s="18"/>
      <c r="U8" s="20"/>
      <c r="V8" s="18"/>
      <c r="W8" s="18"/>
      <c r="X8" s="18"/>
      <c r="Y8" s="18"/>
      <c r="Z8" s="14"/>
    </row>
    <row r="9" spans="1:26">
      <c r="A9" s="2">
        <f t="shared" si="1"/>
        <v>4</v>
      </c>
      <c r="B9" s="7"/>
      <c r="C9" s="9"/>
      <c r="D9" s="7"/>
      <c r="E9" s="9"/>
      <c r="F9" s="7"/>
      <c r="G9" s="7"/>
      <c r="H9" s="7"/>
      <c r="I9" s="7"/>
      <c r="J9" s="5">
        <f t="shared" si="0"/>
        <v>4</v>
      </c>
      <c r="Q9" s="14"/>
      <c r="R9" s="18"/>
      <c r="S9" s="20"/>
      <c r="T9" s="18"/>
      <c r="U9" s="20"/>
      <c r="V9" s="18"/>
      <c r="W9" s="18"/>
      <c r="X9" s="18"/>
      <c r="Y9" s="18"/>
      <c r="Z9" s="14"/>
    </row>
    <row r="10" spans="1:26">
      <c r="A10" s="2">
        <f t="shared" si="1"/>
        <v>5</v>
      </c>
      <c r="B10" s="7"/>
      <c r="C10" s="9"/>
      <c r="D10" s="7"/>
      <c r="E10" s="9"/>
      <c r="F10" s="7"/>
      <c r="G10" s="7"/>
      <c r="H10" s="7"/>
      <c r="I10" s="7"/>
      <c r="J10" s="5">
        <f t="shared" si="0"/>
        <v>5</v>
      </c>
      <c r="Q10" s="14"/>
      <c r="R10" s="18"/>
      <c r="S10" s="20"/>
      <c r="T10" s="18"/>
      <c r="U10" s="20"/>
      <c r="V10" s="18"/>
      <c r="W10" s="18"/>
      <c r="X10" s="18"/>
      <c r="Y10" s="18"/>
      <c r="Z10" s="14"/>
    </row>
    <row r="11" spans="1:26">
      <c r="A11" s="2">
        <f t="shared" si="1"/>
        <v>6</v>
      </c>
      <c r="B11" s="7"/>
      <c r="C11" s="9"/>
      <c r="D11" s="7"/>
      <c r="E11" s="9"/>
      <c r="F11" s="7"/>
      <c r="G11" s="7"/>
      <c r="H11" s="7"/>
      <c r="I11" s="7"/>
      <c r="J11" s="5">
        <f t="shared" si="0"/>
        <v>6</v>
      </c>
      <c r="Q11" s="14"/>
      <c r="R11" s="18"/>
      <c r="S11" s="20"/>
      <c r="T11" s="18"/>
      <c r="U11" s="20"/>
      <c r="V11" s="18"/>
      <c r="W11" s="18"/>
      <c r="X11" s="18"/>
      <c r="Y11" s="18"/>
      <c r="Z11" s="14"/>
    </row>
    <row r="12" spans="1:26">
      <c r="A12" s="2">
        <f t="shared" si="1"/>
        <v>7</v>
      </c>
      <c r="B12" s="7"/>
      <c r="C12" s="9"/>
      <c r="D12" s="7"/>
      <c r="E12" s="9"/>
      <c r="F12" s="7"/>
      <c r="G12" s="7"/>
      <c r="H12" s="7"/>
      <c r="I12" s="7"/>
      <c r="J12" s="5">
        <f t="shared" si="0"/>
        <v>7</v>
      </c>
      <c r="Q12" s="14"/>
      <c r="R12" s="18"/>
      <c r="S12" s="20"/>
      <c r="T12" s="18"/>
      <c r="U12" s="20"/>
      <c r="V12" s="18"/>
      <c r="W12" s="18"/>
      <c r="X12" s="18"/>
      <c r="Y12" s="18"/>
      <c r="Z12" s="14"/>
    </row>
    <row r="13" spans="1:26">
      <c r="A13" s="2">
        <f t="shared" si="1"/>
        <v>8</v>
      </c>
      <c r="B13" s="7"/>
      <c r="C13" s="9"/>
      <c r="D13" s="7"/>
      <c r="E13" s="9"/>
      <c r="F13" s="7"/>
      <c r="G13" s="7"/>
      <c r="H13" s="7"/>
      <c r="I13" s="7"/>
      <c r="J13" s="5">
        <f t="shared" si="0"/>
        <v>8</v>
      </c>
      <c r="Q13" s="14"/>
      <c r="R13" s="18"/>
      <c r="S13" s="20"/>
      <c r="T13" s="18"/>
      <c r="U13" s="20"/>
      <c r="V13" s="18"/>
      <c r="W13" s="18"/>
      <c r="X13" s="18"/>
      <c r="Y13" s="18"/>
      <c r="Z13" s="14"/>
    </row>
    <row r="14" spans="1:26">
      <c r="A14" s="2">
        <f t="shared" si="1"/>
        <v>9</v>
      </c>
      <c r="B14" s="7"/>
      <c r="C14" s="9"/>
      <c r="D14" s="7"/>
      <c r="E14" s="9"/>
      <c r="F14" s="7"/>
      <c r="G14" s="7"/>
      <c r="H14" s="7"/>
      <c r="I14" s="7"/>
      <c r="J14" s="5">
        <f t="shared" si="0"/>
        <v>9</v>
      </c>
      <c r="Q14" s="14"/>
      <c r="R14" s="18"/>
      <c r="S14" s="20"/>
      <c r="T14" s="18"/>
      <c r="U14" s="20"/>
      <c r="V14" s="18"/>
      <c r="W14" s="18"/>
      <c r="X14" s="18"/>
      <c r="Y14" s="18"/>
      <c r="Z14" s="14"/>
    </row>
    <row r="15" spans="1:26">
      <c r="A15" s="2">
        <f t="shared" si="1"/>
        <v>10</v>
      </c>
      <c r="B15" s="7"/>
      <c r="C15" s="9"/>
      <c r="D15" s="7"/>
      <c r="E15" s="9"/>
      <c r="F15" s="7"/>
      <c r="G15" s="7"/>
      <c r="H15" s="7"/>
      <c r="I15" s="7"/>
      <c r="J15" s="5">
        <f t="shared" si="0"/>
        <v>10</v>
      </c>
      <c r="Q15" s="14"/>
      <c r="R15" s="18"/>
      <c r="S15" s="20"/>
      <c r="T15" s="18"/>
      <c r="U15" s="20"/>
      <c r="V15" s="18"/>
      <c r="W15" s="18"/>
      <c r="X15" s="18"/>
      <c r="Y15" s="18"/>
      <c r="Z15" s="14"/>
    </row>
    <row r="16" spans="1:26">
      <c r="A16" s="2">
        <f t="shared" si="1"/>
        <v>11</v>
      </c>
      <c r="B16" s="7"/>
      <c r="C16" s="9"/>
      <c r="D16" s="7"/>
      <c r="E16" s="9"/>
      <c r="F16" s="7"/>
      <c r="G16" s="7"/>
      <c r="H16" s="7"/>
      <c r="I16" s="7"/>
      <c r="J16" s="5">
        <f t="shared" si="0"/>
        <v>11</v>
      </c>
      <c r="Q16" s="14"/>
      <c r="R16" s="18"/>
      <c r="S16" s="20"/>
      <c r="T16" s="18"/>
      <c r="U16" s="20"/>
      <c r="V16" s="18"/>
      <c r="W16" s="18"/>
      <c r="X16" s="18"/>
      <c r="Y16" s="18"/>
      <c r="Z16" s="14"/>
    </row>
    <row r="17" spans="1:26">
      <c r="A17" s="2">
        <f t="shared" si="1"/>
        <v>12</v>
      </c>
      <c r="B17" s="7"/>
      <c r="C17" s="9"/>
      <c r="D17" s="7"/>
      <c r="E17" s="9"/>
      <c r="F17" s="7"/>
      <c r="G17" s="7"/>
      <c r="H17" s="7"/>
      <c r="I17" s="7"/>
      <c r="J17" s="5">
        <f t="shared" si="0"/>
        <v>12</v>
      </c>
      <c r="Q17" s="14"/>
      <c r="R17" s="18"/>
      <c r="S17" s="20"/>
      <c r="T17" s="18"/>
      <c r="U17" s="20"/>
      <c r="V17" s="18"/>
      <c r="W17" s="18"/>
      <c r="X17" s="18"/>
      <c r="Y17" s="18"/>
      <c r="Z17" s="14"/>
    </row>
    <row r="18" spans="1:26">
      <c r="A18" s="2">
        <f t="shared" si="1"/>
        <v>13</v>
      </c>
      <c r="B18" s="7"/>
      <c r="C18" s="9"/>
      <c r="D18" s="7"/>
      <c r="E18" s="9"/>
      <c r="F18" s="7"/>
      <c r="G18" s="7"/>
      <c r="H18" s="7"/>
      <c r="I18" s="7"/>
      <c r="J18" s="5">
        <f t="shared" si="0"/>
        <v>13</v>
      </c>
      <c r="Q18" s="14"/>
      <c r="R18" s="18"/>
      <c r="S18" s="20"/>
      <c r="T18" s="18"/>
      <c r="U18" s="20"/>
      <c r="V18" s="18"/>
      <c r="W18" s="18"/>
      <c r="X18" s="18"/>
      <c r="Y18" s="18"/>
      <c r="Z18" s="14"/>
    </row>
    <row r="19" spans="1:26">
      <c r="A19" s="2">
        <f t="shared" si="1"/>
        <v>14</v>
      </c>
      <c r="B19" s="7"/>
      <c r="C19" s="9"/>
      <c r="D19" s="7"/>
      <c r="E19" s="9"/>
      <c r="F19" s="7"/>
      <c r="G19" s="7"/>
      <c r="H19" s="7"/>
      <c r="I19" s="7"/>
      <c r="J19" s="5">
        <f t="shared" si="0"/>
        <v>14</v>
      </c>
      <c r="Q19" s="14"/>
      <c r="R19" s="18"/>
      <c r="S19" s="20"/>
      <c r="T19" s="18"/>
      <c r="U19" s="20"/>
      <c r="V19" s="18"/>
      <c r="W19" s="18"/>
      <c r="X19" s="18"/>
      <c r="Y19" s="18"/>
      <c r="Z19" s="14"/>
    </row>
    <row r="20" spans="1:26">
      <c r="A20" s="2">
        <f t="shared" si="1"/>
        <v>15</v>
      </c>
      <c r="B20" s="7"/>
      <c r="C20" s="9"/>
      <c r="D20" s="7"/>
      <c r="E20" s="9"/>
      <c r="F20" s="7"/>
      <c r="G20" s="7"/>
      <c r="H20" s="7"/>
      <c r="I20" s="7"/>
      <c r="J20" s="5">
        <f t="shared" si="0"/>
        <v>15</v>
      </c>
      <c r="Q20" s="14"/>
      <c r="R20" s="18"/>
      <c r="S20" s="20"/>
      <c r="T20" s="18"/>
      <c r="U20" s="20"/>
      <c r="V20" s="18"/>
      <c r="W20" s="18"/>
      <c r="X20" s="18"/>
      <c r="Y20" s="18"/>
      <c r="Z20" s="14"/>
    </row>
    <row r="21" spans="1:26">
      <c r="A21" s="2">
        <f t="shared" si="1"/>
        <v>16</v>
      </c>
      <c r="B21" s="7"/>
      <c r="C21" s="9"/>
      <c r="D21" s="7"/>
      <c r="E21" s="9"/>
      <c r="F21" s="7"/>
      <c r="G21" s="7"/>
      <c r="H21" s="7"/>
      <c r="I21" s="7"/>
      <c r="J21" s="5">
        <f t="shared" si="0"/>
        <v>16</v>
      </c>
      <c r="Q21" s="14"/>
      <c r="R21" s="18"/>
      <c r="S21" s="20"/>
      <c r="T21" s="18"/>
      <c r="U21" s="20"/>
      <c r="V21" s="18"/>
      <c r="W21" s="18"/>
      <c r="X21" s="18"/>
      <c r="Y21" s="18"/>
      <c r="Z21" s="14"/>
    </row>
    <row r="22" spans="1:26">
      <c r="A22" s="2">
        <f t="shared" si="1"/>
        <v>17</v>
      </c>
      <c r="B22" s="7"/>
      <c r="C22" s="9"/>
      <c r="D22" s="7"/>
      <c r="E22" s="9"/>
      <c r="F22" s="7"/>
      <c r="G22" s="7"/>
      <c r="H22" s="7"/>
      <c r="I22" s="7"/>
      <c r="J22" s="5">
        <f t="shared" si="0"/>
        <v>17</v>
      </c>
      <c r="Q22" s="14"/>
      <c r="R22" s="18"/>
      <c r="S22" s="20"/>
      <c r="T22" s="18"/>
      <c r="U22" s="20"/>
      <c r="V22" s="18"/>
      <c r="W22" s="18"/>
      <c r="X22" s="18"/>
      <c r="Y22" s="18"/>
      <c r="Z22" s="14"/>
    </row>
    <row r="23" spans="1:26">
      <c r="A23" s="2">
        <f t="shared" si="1"/>
        <v>18</v>
      </c>
      <c r="B23" s="7"/>
      <c r="C23" s="9"/>
      <c r="D23" s="7"/>
      <c r="E23" s="9"/>
      <c r="F23" s="7"/>
      <c r="G23" s="7"/>
      <c r="H23" s="7"/>
      <c r="I23" s="7"/>
      <c r="J23" s="5">
        <f t="shared" si="0"/>
        <v>18</v>
      </c>
      <c r="Q23" s="14"/>
      <c r="R23" s="18"/>
      <c r="S23" s="20"/>
      <c r="T23" s="18"/>
      <c r="U23" s="20"/>
      <c r="V23" s="18"/>
      <c r="W23" s="18"/>
      <c r="X23" s="18"/>
      <c r="Y23" s="18"/>
      <c r="Z23" s="14"/>
    </row>
    <row r="24" spans="1:26">
      <c r="A24" s="2">
        <f t="shared" si="1"/>
        <v>19</v>
      </c>
      <c r="B24" s="7"/>
      <c r="C24" s="9"/>
      <c r="D24" s="7"/>
      <c r="E24" s="9"/>
      <c r="F24" s="7"/>
      <c r="G24" s="7"/>
      <c r="H24" s="7"/>
      <c r="I24" s="7"/>
      <c r="J24" s="5">
        <f t="shared" si="0"/>
        <v>19</v>
      </c>
      <c r="Q24" s="14"/>
      <c r="R24" s="18"/>
      <c r="S24" s="20"/>
      <c r="T24" s="18"/>
      <c r="U24" s="20"/>
      <c r="V24" s="18"/>
      <c r="W24" s="18"/>
      <c r="X24" s="18"/>
      <c r="Y24" s="18"/>
      <c r="Z24" s="14"/>
    </row>
    <row r="25" spans="1:26">
      <c r="A25" s="2">
        <f t="shared" si="1"/>
        <v>20</v>
      </c>
      <c r="B25" s="7"/>
      <c r="C25" s="9"/>
      <c r="D25" s="7"/>
      <c r="E25" s="9"/>
      <c r="F25" s="7"/>
      <c r="G25" s="7"/>
      <c r="H25" s="7"/>
      <c r="I25" s="7"/>
      <c r="J25" s="5">
        <f t="shared" si="0"/>
        <v>20</v>
      </c>
      <c r="Q25" s="14"/>
      <c r="R25" s="18"/>
      <c r="S25" s="20"/>
      <c r="T25" s="18"/>
      <c r="U25" s="20"/>
      <c r="V25" s="18"/>
      <c r="W25" s="18"/>
      <c r="X25" s="18"/>
      <c r="Y25" s="18"/>
      <c r="Z25" s="14"/>
    </row>
    <row r="26" spans="1:26">
      <c r="A26" s="2">
        <f t="shared" si="1"/>
        <v>21</v>
      </c>
      <c r="B26" s="7"/>
      <c r="C26" s="9"/>
      <c r="D26" s="7"/>
      <c r="E26" s="9"/>
      <c r="F26" s="7"/>
      <c r="G26" s="7"/>
      <c r="H26" s="7"/>
      <c r="I26" s="7"/>
      <c r="J26" s="5">
        <f t="shared" si="0"/>
        <v>21</v>
      </c>
      <c r="Q26" s="14"/>
      <c r="R26" s="18"/>
      <c r="S26" s="20"/>
      <c r="T26" s="18"/>
      <c r="U26" s="20"/>
      <c r="V26" s="18"/>
      <c r="W26" s="18"/>
      <c r="X26" s="18"/>
      <c r="Y26" s="18"/>
      <c r="Z26" s="14"/>
    </row>
    <row r="27" spans="1:26">
      <c r="A27" s="2">
        <f t="shared" si="1"/>
        <v>22</v>
      </c>
      <c r="B27" s="7"/>
      <c r="C27" s="9"/>
      <c r="D27" s="7"/>
      <c r="E27" s="9"/>
      <c r="F27" s="7"/>
      <c r="G27" s="7"/>
      <c r="H27" s="7"/>
      <c r="I27" s="7"/>
      <c r="J27" s="5">
        <f t="shared" si="0"/>
        <v>22</v>
      </c>
      <c r="Q27" s="14"/>
      <c r="R27" s="18"/>
      <c r="S27" s="20"/>
      <c r="T27" s="18"/>
      <c r="U27" s="20"/>
      <c r="V27" s="18"/>
      <c r="W27" s="18"/>
      <c r="X27" s="18"/>
      <c r="Y27" s="18"/>
      <c r="Z27" s="14"/>
    </row>
    <row r="28" spans="1:26">
      <c r="A28" s="2">
        <f t="shared" si="1"/>
        <v>23</v>
      </c>
      <c r="B28" s="7"/>
      <c r="C28" s="9"/>
      <c r="D28" s="7"/>
      <c r="E28" s="9"/>
      <c r="F28" s="7"/>
      <c r="G28" s="7"/>
      <c r="H28" s="7"/>
      <c r="I28" s="7"/>
      <c r="J28" s="5">
        <f t="shared" si="0"/>
        <v>23</v>
      </c>
      <c r="Q28" s="14"/>
      <c r="R28" s="18"/>
      <c r="S28" s="20"/>
      <c r="T28" s="18"/>
      <c r="U28" s="20"/>
      <c r="V28" s="18"/>
      <c r="W28" s="18"/>
      <c r="X28" s="18"/>
      <c r="Y28" s="18"/>
      <c r="Z28" s="14"/>
    </row>
    <row r="29" spans="1:26">
      <c r="A29" s="2">
        <f t="shared" si="1"/>
        <v>24</v>
      </c>
      <c r="B29" s="7"/>
      <c r="C29" s="9"/>
      <c r="D29" s="7"/>
      <c r="E29" s="9"/>
      <c r="F29" s="7"/>
      <c r="G29" s="7"/>
      <c r="H29" s="7"/>
      <c r="I29" s="7"/>
      <c r="J29" s="5">
        <f t="shared" si="0"/>
        <v>24</v>
      </c>
      <c r="Q29" s="14"/>
      <c r="R29" s="18"/>
      <c r="S29" s="20"/>
      <c r="T29" s="18"/>
      <c r="U29" s="20"/>
      <c r="V29" s="18"/>
      <c r="W29" s="18"/>
      <c r="X29" s="18"/>
      <c r="Y29" s="18"/>
      <c r="Z29" s="14"/>
    </row>
    <row r="30" spans="1:26">
      <c r="A30" s="2">
        <f t="shared" si="1"/>
        <v>25</v>
      </c>
      <c r="B30" s="7"/>
      <c r="C30" s="9"/>
      <c r="D30" s="7"/>
      <c r="E30" s="9"/>
      <c r="F30" s="7"/>
      <c r="G30" s="7"/>
      <c r="H30" s="7"/>
      <c r="I30" s="7"/>
      <c r="J30" s="5">
        <f t="shared" si="0"/>
        <v>25</v>
      </c>
      <c r="Q30" s="14"/>
      <c r="R30" s="18"/>
      <c r="S30" s="20"/>
      <c r="T30" s="18"/>
      <c r="U30" s="20"/>
      <c r="V30" s="18"/>
      <c r="W30" s="18"/>
      <c r="X30" s="18"/>
      <c r="Y30" s="18"/>
      <c r="Z30" s="14"/>
    </row>
    <row r="31" spans="1:26">
      <c r="A31" s="2">
        <f t="shared" si="1"/>
        <v>26</v>
      </c>
      <c r="B31" s="7"/>
      <c r="C31" s="9"/>
      <c r="D31" s="7"/>
      <c r="E31" s="9"/>
      <c r="F31" s="7"/>
      <c r="G31" s="7"/>
      <c r="H31" s="7"/>
      <c r="I31" s="7"/>
      <c r="J31" s="5">
        <f t="shared" si="0"/>
        <v>26</v>
      </c>
      <c r="Q31" s="14"/>
      <c r="R31" s="18"/>
      <c r="S31" s="20"/>
      <c r="T31" s="18"/>
      <c r="U31" s="20"/>
      <c r="V31" s="18"/>
      <c r="W31" s="18"/>
      <c r="X31" s="18"/>
      <c r="Y31" s="18"/>
      <c r="Z31" s="14"/>
    </row>
    <row r="32" spans="1:26">
      <c r="A32" s="2">
        <f t="shared" si="1"/>
        <v>27</v>
      </c>
      <c r="B32" s="7"/>
      <c r="C32" s="9"/>
      <c r="D32" s="7"/>
      <c r="E32" s="9"/>
      <c r="F32" s="7"/>
      <c r="G32" s="7"/>
      <c r="H32" s="7"/>
      <c r="I32" s="7"/>
      <c r="J32" s="5">
        <f t="shared" si="0"/>
        <v>27</v>
      </c>
      <c r="Q32" s="14"/>
      <c r="R32" s="18"/>
      <c r="S32" s="20"/>
      <c r="T32" s="18"/>
      <c r="U32" s="20"/>
      <c r="V32" s="18"/>
      <c r="W32" s="18"/>
      <c r="X32" s="18"/>
      <c r="Y32" s="18"/>
      <c r="Z32" s="14"/>
    </row>
    <row r="33" spans="1:26">
      <c r="A33" s="2">
        <f t="shared" si="1"/>
        <v>28</v>
      </c>
      <c r="B33" s="7"/>
      <c r="C33" s="9"/>
      <c r="D33" s="7"/>
      <c r="E33" s="9"/>
      <c r="F33" s="7"/>
      <c r="G33" s="7"/>
      <c r="H33" s="7"/>
      <c r="I33" s="7"/>
      <c r="J33" s="5">
        <f t="shared" si="0"/>
        <v>28</v>
      </c>
      <c r="Q33" s="14"/>
      <c r="R33" s="18"/>
      <c r="S33" s="20"/>
      <c r="T33" s="18"/>
      <c r="U33" s="20"/>
      <c r="V33" s="18"/>
      <c r="W33" s="18"/>
      <c r="X33" s="18"/>
      <c r="Y33" s="18"/>
      <c r="Z33" s="14"/>
    </row>
    <row r="34" spans="1:26">
      <c r="A34" s="2">
        <f t="shared" si="1"/>
        <v>29</v>
      </c>
      <c r="B34" s="7"/>
      <c r="C34" s="9"/>
      <c r="D34" s="7"/>
      <c r="E34" s="9"/>
      <c r="F34" s="7"/>
      <c r="G34" s="7"/>
      <c r="H34" s="7"/>
      <c r="I34" s="7"/>
      <c r="J34" s="5">
        <f t="shared" si="0"/>
        <v>29</v>
      </c>
      <c r="Q34" s="14"/>
      <c r="R34" s="18"/>
      <c r="S34" s="20"/>
      <c r="T34" s="18"/>
      <c r="U34" s="20"/>
      <c r="V34" s="18"/>
      <c r="W34" s="18"/>
      <c r="X34" s="18"/>
      <c r="Y34" s="18"/>
      <c r="Z34" s="14"/>
    </row>
    <row r="35" spans="1:26">
      <c r="A35" s="2">
        <f t="shared" si="1"/>
        <v>30</v>
      </c>
      <c r="B35" s="7"/>
      <c r="C35" s="9"/>
      <c r="D35" s="7"/>
      <c r="E35" s="9"/>
      <c r="F35" s="7"/>
      <c r="G35" s="7"/>
      <c r="H35" s="7"/>
      <c r="I35" s="7"/>
      <c r="J35" s="5">
        <f t="shared" si="0"/>
        <v>30</v>
      </c>
      <c r="Q35" s="14"/>
      <c r="R35" s="18"/>
      <c r="S35" s="20"/>
      <c r="T35" s="18"/>
      <c r="U35" s="20"/>
      <c r="V35" s="18"/>
      <c r="W35" s="18"/>
      <c r="X35" s="18"/>
      <c r="Y35" s="18"/>
      <c r="Z35" s="14"/>
    </row>
    <row r="36" spans="1:26">
      <c r="A36" s="2">
        <f t="shared" si="1"/>
        <v>31</v>
      </c>
      <c r="B36" s="7"/>
      <c r="C36" s="9"/>
      <c r="D36" s="7"/>
      <c r="E36" s="9"/>
      <c r="F36" s="7"/>
      <c r="G36" s="7"/>
      <c r="H36" s="7"/>
      <c r="I36" s="7"/>
      <c r="J36" s="5">
        <f t="shared" si="0"/>
        <v>31</v>
      </c>
      <c r="Q36" s="14"/>
      <c r="R36" s="18"/>
      <c r="S36" s="20"/>
      <c r="T36" s="18"/>
      <c r="U36" s="20"/>
      <c r="V36" s="18"/>
      <c r="W36" s="18"/>
      <c r="X36" s="18"/>
      <c r="Y36" s="18"/>
      <c r="Z36" s="14"/>
    </row>
    <row r="37" spans="1:26">
      <c r="A37" s="2">
        <f t="shared" si="1"/>
        <v>32</v>
      </c>
      <c r="B37" s="7"/>
      <c r="C37" s="9"/>
      <c r="D37" s="7"/>
      <c r="E37" s="9"/>
      <c r="F37" s="7"/>
      <c r="G37" s="7"/>
      <c r="H37" s="7"/>
      <c r="I37" s="7"/>
      <c r="J37" s="5">
        <f t="shared" si="0"/>
        <v>32</v>
      </c>
      <c r="Q37" s="14"/>
      <c r="R37" s="18"/>
      <c r="S37" s="20"/>
      <c r="T37" s="18"/>
      <c r="U37" s="20"/>
      <c r="V37" s="18"/>
      <c r="W37" s="18"/>
      <c r="X37" s="18"/>
      <c r="Y37" s="18"/>
      <c r="Z37" s="14"/>
    </row>
    <row r="38" spans="1:26">
      <c r="A38" s="2">
        <f t="shared" si="1"/>
        <v>33</v>
      </c>
      <c r="B38" s="7"/>
      <c r="C38" s="9"/>
      <c r="D38" s="7"/>
      <c r="E38" s="9"/>
      <c r="F38" s="7"/>
      <c r="G38" s="7"/>
      <c r="H38" s="7"/>
      <c r="I38" s="7"/>
      <c r="J38" s="5">
        <f t="shared" si="0"/>
        <v>33</v>
      </c>
      <c r="Q38" s="14"/>
      <c r="R38" s="18"/>
      <c r="S38" s="20"/>
      <c r="T38" s="18"/>
      <c r="U38" s="20"/>
      <c r="V38" s="18"/>
      <c r="W38" s="18"/>
      <c r="X38" s="18"/>
      <c r="Y38" s="18"/>
      <c r="Z38" s="14"/>
    </row>
    <row r="39" spans="1:26">
      <c r="A39" s="2">
        <f t="shared" si="1"/>
        <v>34</v>
      </c>
      <c r="B39" s="7"/>
      <c r="C39" s="9"/>
      <c r="D39" s="7"/>
      <c r="E39" s="9"/>
      <c r="F39" s="7"/>
      <c r="G39" s="7"/>
      <c r="H39" s="7"/>
      <c r="I39" s="7"/>
      <c r="J39" s="5">
        <f t="shared" si="0"/>
        <v>34</v>
      </c>
      <c r="Q39" s="14"/>
      <c r="R39" s="18"/>
      <c r="S39" s="20"/>
      <c r="T39" s="18"/>
      <c r="U39" s="20"/>
      <c r="V39" s="18"/>
      <c r="W39" s="18"/>
      <c r="X39" s="18"/>
      <c r="Y39" s="18"/>
      <c r="Z39" s="14"/>
    </row>
    <row r="40" spans="1:26">
      <c r="A40" s="2">
        <f t="shared" si="1"/>
        <v>35</v>
      </c>
      <c r="B40" s="7"/>
      <c r="C40" s="9"/>
      <c r="D40" s="7"/>
      <c r="E40" s="9"/>
      <c r="F40" s="7"/>
      <c r="G40" s="7"/>
      <c r="H40" s="7"/>
      <c r="I40" s="7"/>
      <c r="J40" s="5">
        <f t="shared" si="0"/>
        <v>35</v>
      </c>
      <c r="Q40" s="14"/>
      <c r="R40" s="18"/>
      <c r="S40" s="20"/>
      <c r="T40" s="18"/>
      <c r="U40" s="20"/>
      <c r="V40" s="18"/>
      <c r="W40" s="18"/>
      <c r="X40" s="18"/>
      <c r="Y40" s="18"/>
      <c r="Z40" s="14"/>
    </row>
    <row r="41" spans="1:26">
      <c r="A41" s="2">
        <f t="shared" si="1"/>
        <v>36</v>
      </c>
      <c r="B41" s="7"/>
      <c r="C41" s="9"/>
      <c r="D41" s="7"/>
      <c r="E41" s="9"/>
      <c r="F41" s="7"/>
      <c r="G41" s="7"/>
      <c r="H41" s="7"/>
      <c r="I41" s="7"/>
      <c r="J41" s="5">
        <f t="shared" si="0"/>
        <v>36</v>
      </c>
      <c r="Q41" s="14"/>
      <c r="R41" s="18"/>
      <c r="S41" s="20"/>
      <c r="T41" s="18"/>
      <c r="U41" s="20"/>
      <c r="V41" s="18"/>
      <c r="W41" s="18"/>
      <c r="X41" s="18"/>
      <c r="Y41" s="18"/>
      <c r="Z41" s="14"/>
    </row>
    <row r="42" spans="1:26">
      <c r="A42" s="2">
        <f t="shared" si="1"/>
        <v>37</v>
      </c>
      <c r="B42" s="7"/>
      <c r="C42" s="9"/>
      <c r="D42" s="7"/>
      <c r="E42" s="9"/>
      <c r="F42" s="7"/>
      <c r="G42" s="7"/>
      <c r="H42" s="7"/>
      <c r="I42" s="7"/>
      <c r="J42" s="5">
        <f t="shared" si="0"/>
        <v>37</v>
      </c>
      <c r="Q42" s="14"/>
      <c r="R42" s="18"/>
      <c r="S42" s="20"/>
      <c r="T42" s="18"/>
      <c r="U42" s="20"/>
      <c r="V42" s="18"/>
      <c r="W42" s="18"/>
      <c r="X42" s="18"/>
      <c r="Y42" s="18"/>
      <c r="Z42" s="14"/>
    </row>
    <row r="43" spans="1:26">
      <c r="A43" s="2">
        <f>1+A42</f>
        <v>38</v>
      </c>
      <c r="B43" s="7"/>
      <c r="C43" s="9"/>
      <c r="D43" s="7"/>
      <c r="E43" s="9"/>
      <c r="F43" s="7"/>
      <c r="G43" s="7"/>
      <c r="H43" s="7"/>
      <c r="I43" s="7"/>
      <c r="J43" s="5">
        <f t="shared" si="0"/>
        <v>38</v>
      </c>
      <c r="Q43" s="14"/>
      <c r="R43" s="18"/>
      <c r="S43" s="20"/>
      <c r="T43" s="18"/>
      <c r="U43" s="20"/>
      <c r="V43" s="18"/>
      <c r="W43" s="18"/>
      <c r="X43" s="18"/>
      <c r="Y43" s="18"/>
      <c r="Z43" s="14"/>
    </row>
    <row r="44" spans="1:26">
      <c r="A44" s="2">
        <f>1+A43</f>
        <v>39</v>
      </c>
      <c r="B44" s="7"/>
      <c r="C44" s="9"/>
      <c r="D44" s="7"/>
      <c r="E44" s="9"/>
      <c r="F44" s="7"/>
      <c r="G44" s="7"/>
      <c r="H44" s="7"/>
      <c r="I44" s="7"/>
      <c r="J44" s="5">
        <f t="shared" si="0"/>
        <v>39</v>
      </c>
      <c r="Q44" s="14"/>
      <c r="R44" s="18"/>
      <c r="S44" s="20"/>
      <c r="T44" s="18"/>
      <c r="U44" s="20"/>
      <c r="V44" s="18"/>
      <c r="W44" s="18"/>
      <c r="X44" s="18"/>
      <c r="Y44" s="18"/>
      <c r="Z44" s="14"/>
    </row>
    <row r="45" spans="1:26">
      <c r="A45" s="2">
        <f>1+A44</f>
        <v>40</v>
      </c>
      <c r="B45" s="7"/>
      <c r="C45" s="9"/>
      <c r="D45" s="7"/>
      <c r="E45" s="9"/>
      <c r="F45" s="7"/>
      <c r="G45" s="7"/>
      <c r="H45" s="7"/>
      <c r="I45" s="7"/>
      <c r="J45" s="5">
        <f t="shared" si="0"/>
        <v>40</v>
      </c>
      <c r="Q45" s="14"/>
      <c r="R45" s="18"/>
      <c r="S45" s="20"/>
      <c r="T45" s="18"/>
      <c r="U45" s="20"/>
      <c r="V45" s="18"/>
      <c r="W45" s="18"/>
      <c r="X45" s="18"/>
      <c r="Y45" s="18"/>
      <c r="Z45" s="14"/>
    </row>
    <row r="46" spans="1:26">
      <c r="A46" s="2">
        <f>1+A45</f>
        <v>41</v>
      </c>
      <c r="B46" s="7"/>
      <c r="C46" s="9"/>
      <c r="D46" s="7"/>
      <c r="E46" s="9"/>
      <c r="F46" s="7"/>
      <c r="G46" s="7"/>
      <c r="H46" s="7"/>
      <c r="I46" s="7"/>
      <c r="J46" s="5">
        <f t="shared" si="0"/>
        <v>41</v>
      </c>
      <c r="Q46" s="14"/>
      <c r="R46" s="18"/>
      <c r="S46" s="20"/>
      <c r="T46" s="18"/>
      <c r="U46" s="20"/>
      <c r="V46" s="18"/>
      <c r="W46" s="18"/>
      <c r="X46" s="18"/>
      <c r="Y46" s="18"/>
      <c r="Z46" s="14"/>
    </row>
    <row r="47" spans="1:26">
      <c r="A47" s="2">
        <f>1+A46</f>
        <v>42</v>
      </c>
      <c r="B47" s="7"/>
      <c r="C47" s="9"/>
      <c r="D47" s="7"/>
      <c r="E47" s="9"/>
      <c r="F47" s="7"/>
      <c r="G47" s="7"/>
      <c r="H47" s="7"/>
      <c r="I47" s="7"/>
      <c r="J47" s="5">
        <f t="shared" si="0"/>
        <v>42</v>
      </c>
      <c r="Q47" s="14"/>
      <c r="R47" s="18"/>
      <c r="S47" s="20"/>
      <c r="T47" s="18"/>
      <c r="U47" s="20"/>
      <c r="V47" s="18"/>
      <c r="W47" s="18"/>
      <c r="X47" s="18"/>
      <c r="Y47" s="18"/>
      <c r="Z47" s="14"/>
    </row>
    <row r="48" spans="1:26">
      <c r="A48" s="2">
        <f>1+A47</f>
        <v>43</v>
      </c>
      <c r="B48" s="7"/>
      <c r="C48" s="13"/>
      <c r="D48" s="7"/>
      <c r="E48" s="13"/>
      <c r="F48" s="7"/>
      <c r="G48" s="7"/>
      <c r="H48" s="7"/>
      <c r="I48" s="7"/>
      <c r="J48" s="5">
        <f t="shared" ref="J48:J67" si="2">A48</f>
        <v>43</v>
      </c>
    </row>
    <row r="49" spans="1:10">
      <c r="A49" s="2">
        <f>1+A48</f>
        <v>44</v>
      </c>
      <c r="B49" s="7"/>
      <c r="C49" s="13"/>
      <c r="D49" s="7"/>
      <c r="E49" s="13"/>
      <c r="F49" s="7"/>
      <c r="G49" s="7"/>
      <c r="H49" s="7"/>
      <c r="I49" s="7"/>
      <c r="J49" s="5">
        <f t="shared" si="2"/>
        <v>44</v>
      </c>
    </row>
    <row r="50" spans="1:10">
      <c r="A50" s="2">
        <f>1+A49</f>
        <v>45</v>
      </c>
      <c r="B50" s="7"/>
      <c r="C50" s="13"/>
      <c r="D50" s="7"/>
      <c r="E50" s="13"/>
      <c r="F50" s="7"/>
      <c r="G50" s="7"/>
      <c r="H50" s="7"/>
      <c r="I50" s="7"/>
      <c r="J50" s="5">
        <f t="shared" si="2"/>
        <v>45</v>
      </c>
    </row>
    <row r="51" spans="1:10">
      <c r="A51" s="2">
        <f>1+A50</f>
        <v>46</v>
      </c>
      <c r="B51" s="7"/>
      <c r="C51" s="13"/>
      <c r="D51" s="7"/>
      <c r="E51" s="13"/>
      <c r="F51" s="7"/>
      <c r="G51" s="7"/>
      <c r="H51" s="7"/>
      <c r="I51" s="7"/>
      <c r="J51" s="5">
        <f t="shared" si="2"/>
        <v>46</v>
      </c>
    </row>
    <row r="52" spans="1:10">
      <c r="A52" s="2">
        <f>1+A51</f>
        <v>47</v>
      </c>
      <c r="B52" s="7"/>
      <c r="C52" s="13"/>
      <c r="D52" s="7"/>
      <c r="E52" s="13"/>
      <c r="F52" s="7"/>
      <c r="G52" s="7"/>
      <c r="H52" s="7"/>
      <c r="I52" s="7"/>
      <c r="J52" s="5">
        <f t="shared" si="2"/>
        <v>47</v>
      </c>
    </row>
    <row r="53" spans="1:10">
      <c r="A53" s="2">
        <f>1+A52</f>
        <v>48</v>
      </c>
      <c r="B53" s="7"/>
      <c r="C53" s="13"/>
      <c r="D53" s="7"/>
      <c r="E53" s="13"/>
      <c r="F53" s="7"/>
      <c r="G53" s="7"/>
      <c r="H53" s="7"/>
      <c r="I53" s="7"/>
      <c r="J53" s="5">
        <f t="shared" si="2"/>
        <v>48</v>
      </c>
    </row>
    <row r="54" spans="1:10">
      <c r="A54" s="2">
        <f>1+A53</f>
        <v>49</v>
      </c>
      <c r="B54" s="7"/>
      <c r="C54" s="13"/>
      <c r="D54" s="7"/>
      <c r="E54" s="13"/>
      <c r="F54" s="7"/>
      <c r="G54" s="7"/>
      <c r="H54" s="7"/>
      <c r="I54" s="7"/>
      <c r="J54" s="5">
        <f t="shared" si="2"/>
        <v>49</v>
      </c>
    </row>
    <row r="55" spans="1:10">
      <c r="A55" s="2">
        <f>1+A54</f>
        <v>50</v>
      </c>
      <c r="B55" s="7"/>
      <c r="C55" s="13"/>
      <c r="D55" s="7"/>
      <c r="E55" s="13"/>
      <c r="F55" s="7"/>
      <c r="G55" s="7"/>
      <c r="H55" s="7"/>
      <c r="I55" s="7"/>
      <c r="J55" s="5">
        <f t="shared" si="2"/>
        <v>50</v>
      </c>
    </row>
    <row r="56" spans="1:10">
      <c r="A56" s="2">
        <f>1+A55</f>
        <v>51</v>
      </c>
      <c r="B56" s="7"/>
      <c r="C56" s="13"/>
      <c r="D56" s="7"/>
      <c r="E56" s="13"/>
      <c r="F56" s="7"/>
      <c r="G56" s="7"/>
      <c r="H56" s="7"/>
      <c r="I56" s="7"/>
      <c r="J56" s="5">
        <f t="shared" si="2"/>
        <v>51</v>
      </c>
    </row>
    <row r="57" spans="1:10">
      <c r="A57" s="2">
        <f>1+A56</f>
        <v>52</v>
      </c>
      <c r="B57" s="7"/>
      <c r="C57" s="13"/>
      <c r="D57" s="7"/>
      <c r="E57" s="13"/>
      <c r="F57" s="7"/>
      <c r="G57" s="7"/>
      <c r="H57" s="7"/>
      <c r="I57" s="7"/>
      <c r="J57" s="5">
        <f t="shared" si="2"/>
        <v>52</v>
      </c>
    </row>
    <row r="58" spans="1:10">
      <c r="A58" s="2">
        <f>1+A57</f>
        <v>53</v>
      </c>
      <c r="B58" s="7"/>
      <c r="C58" s="13"/>
      <c r="D58" s="7"/>
      <c r="E58" s="13"/>
      <c r="F58" s="7"/>
      <c r="G58" s="7"/>
      <c r="H58" s="7"/>
      <c r="I58" s="7"/>
      <c r="J58" s="5">
        <f t="shared" si="2"/>
        <v>53</v>
      </c>
    </row>
    <row r="59" spans="1:10">
      <c r="A59" s="2">
        <f>1+A58</f>
        <v>54</v>
      </c>
      <c r="B59" s="7"/>
      <c r="C59" s="13"/>
      <c r="D59" s="7"/>
      <c r="E59" s="13"/>
      <c r="F59" s="7"/>
      <c r="G59" s="7"/>
      <c r="H59" s="7"/>
      <c r="I59" s="7"/>
      <c r="J59" s="5">
        <f t="shared" si="2"/>
        <v>54</v>
      </c>
    </row>
    <row r="60" spans="1:10">
      <c r="A60" s="2">
        <f>1+A59</f>
        <v>55</v>
      </c>
      <c r="B60" s="7"/>
      <c r="C60" s="13"/>
      <c r="D60" s="7"/>
      <c r="E60" s="13"/>
      <c r="F60" s="7"/>
      <c r="G60" s="7"/>
      <c r="H60" s="7"/>
      <c r="I60" s="7"/>
      <c r="J60" s="5">
        <f t="shared" si="2"/>
        <v>55</v>
      </c>
    </row>
    <row r="61" spans="1:10">
      <c r="A61" s="2">
        <f>1+A60</f>
        <v>56</v>
      </c>
      <c r="B61" s="7"/>
      <c r="C61" s="13"/>
      <c r="D61" s="7"/>
      <c r="E61" s="13"/>
      <c r="F61" s="7"/>
      <c r="G61" s="7"/>
      <c r="H61" s="7"/>
      <c r="I61" s="7"/>
      <c r="J61" s="5">
        <f t="shared" si="2"/>
        <v>56</v>
      </c>
    </row>
    <row r="62" spans="1:10">
      <c r="A62" s="2">
        <f>1+A61</f>
        <v>57</v>
      </c>
      <c r="B62" s="7"/>
      <c r="C62" s="13"/>
      <c r="D62" s="7"/>
      <c r="E62" s="13"/>
      <c r="F62" s="7"/>
      <c r="G62" s="7"/>
      <c r="H62" s="7"/>
      <c r="I62" s="7"/>
      <c r="J62" s="5">
        <f t="shared" si="2"/>
        <v>57</v>
      </c>
    </row>
    <row r="63" spans="1:10">
      <c r="A63" s="2">
        <f>1+A62</f>
        <v>58</v>
      </c>
      <c r="B63" s="7"/>
      <c r="C63" s="13"/>
      <c r="D63" s="7"/>
      <c r="E63" s="13"/>
      <c r="F63" s="7"/>
      <c r="G63" s="7"/>
      <c r="H63" s="7"/>
      <c r="I63" s="7"/>
      <c r="J63" s="5">
        <f t="shared" si="2"/>
        <v>58</v>
      </c>
    </row>
    <row r="64" spans="1:10">
      <c r="A64" s="2">
        <f>1+A63</f>
        <v>59</v>
      </c>
      <c r="B64" s="7"/>
      <c r="C64" s="13"/>
      <c r="D64" s="7"/>
      <c r="E64" s="13"/>
      <c r="F64" s="7"/>
      <c r="G64" s="7"/>
      <c r="H64" s="7"/>
      <c r="I64" s="7"/>
      <c r="J64" s="5">
        <f t="shared" si="2"/>
        <v>59</v>
      </c>
    </row>
    <row r="65" spans="1:10">
      <c r="A65" s="2">
        <f>1+A64</f>
        <v>60</v>
      </c>
      <c r="B65" s="7"/>
      <c r="C65" s="13"/>
      <c r="D65" s="7"/>
      <c r="E65" s="13"/>
      <c r="F65" s="7"/>
      <c r="G65" s="7"/>
      <c r="H65" s="7"/>
      <c r="I65" s="7"/>
      <c r="J65" s="5">
        <f t="shared" si="2"/>
        <v>60</v>
      </c>
    </row>
    <row r="66" spans="1:10">
      <c r="A66" s="2">
        <f>1+A65</f>
        <v>61</v>
      </c>
      <c r="B66" s="7"/>
      <c r="C66" s="13"/>
      <c r="D66" s="7"/>
      <c r="E66" s="13"/>
      <c r="F66" s="7"/>
      <c r="G66" s="7"/>
      <c r="H66" s="7"/>
      <c r="I66" s="7"/>
      <c r="J66" s="5">
        <f t="shared" si="2"/>
        <v>61</v>
      </c>
    </row>
    <row r="67" spans="1:10">
      <c r="A67" s="2">
        <f>1+A66</f>
        <v>62</v>
      </c>
      <c r="B67" s="7"/>
      <c r="C67" s="13"/>
      <c r="D67" s="7"/>
      <c r="E67" s="13"/>
      <c r="F67" s="7"/>
      <c r="G67" s="7"/>
      <c r="H67" s="7"/>
      <c r="I67" s="7"/>
      <c r="J67" s="5">
        <f t="shared" si="2"/>
        <v>62</v>
      </c>
    </row>
  </sheetData>
  <mergeCells count="13">
    <mergeCell ref="A1:J1"/>
    <mergeCell ref="A2:J2"/>
    <mergeCell ref="A4:J4"/>
    <mergeCell ref="B5:C5"/>
    <mergeCell ref="F5:G5"/>
    <mergeCell ref="H5:I5"/>
    <mergeCell ref="A3:C3"/>
    <mergeCell ref="Q1:Z1"/>
    <mergeCell ref="Q2:Z2"/>
    <mergeCell ref="Q4:Z4"/>
    <mergeCell ref="R5:S5"/>
    <mergeCell ref="V5:W5"/>
    <mergeCell ref="X5:Y5"/>
  </mergeCells>
  <phoneticPr fontId="3" type="noConversion"/>
  <pageMargins left="0.75" right="0.75" top="1" bottom="1" header="0.5" footer="0.5"/>
  <pageSetup scale="94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Z65"/>
  <sheetViews>
    <sheetView tabSelected="1" topLeftCell="A34" workbookViewId="0">
      <selection activeCell="D32" sqref="D32"/>
    </sheetView>
  </sheetViews>
  <sheetFormatPr defaultColWidth="11" defaultRowHeight="12.75"/>
  <cols>
    <col min="1" max="1" width="2.75" customWidth="1"/>
    <col min="2" max="2" width="3.375" customWidth="1"/>
    <col min="3" max="3" width="2.375" customWidth="1"/>
    <col min="4" max="4" width="35.25" customWidth="1"/>
    <col min="5" max="5" width="3" customWidth="1"/>
    <col min="7" max="7" width="3" customWidth="1"/>
    <col min="8" max="8" width="10.875" bestFit="1" customWidth="1"/>
    <col min="9" max="10" width="3" customWidth="1"/>
  </cols>
  <sheetData>
    <row r="1" spans="1:26">
      <c r="A1" s="39" t="str">
        <f>'Data Page'!A1:N1</f>
        <v>VH Music Factory</v>
      </c>
      <c r="B1" s="40"/>
      <c r="C1" s="40"/>
      <c r="D1" s="40"/>
      <c r="E1" s="40"/>
      <c r="F1" s="40"/>
      <c r="G1" s="40"/>
      <c r="H1" s="40"/>
      <c r="I1" s="40"/>
      <c r="J1" s="41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>
      <c r="A2" s="39" t="s">
        <v>10</v>
      </c>
      <c r="B2" s="40"/>
      <c r="C2" s="40"/>
      <c r="D2" s="40"/>
      <c r="E2" s="40"/>
      <c r="F2" s="40"/>
      <c r="G2" s="40"/>
      <c r="H2" s="40"/>
      <c r="I2" s="40"/>
      <c r="J2" s="41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>
      <c r="A3" s="48" t="str">
        <f>Name!B3</f>
        <v>V. Houston</v>
      </c>
      <c r="B3" s="48"/>
      <c r="C3" s="48"/>
      <c r="D3" s="11"/>
      <c r="E3" s="11"/>
      <c r="F3" s="11"/>
      <c r="G3" s="11"/>
      <c r="H3" s="11"/>
      <c r="I3" s="11"/>
      <c r="J3" s="11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>
      <c r="A4" s="42" t="s">
        <v>23</v>
      </c>
      <c r="B4" s="42"/>
      <c r="C4" s="42"/>
      <c r="D4" s="42"/>
      <c r="E4" s="42"/>
      <c r="F4" s="42"/>
      <c r="G4" s="42"/>
      <c r="H4" s="42"/>
      <c r="I4" s="42"/>
      <c r="J4" s="43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6">
      <c r="A5" s="2"/>
      <c r="B5" s="44" t="s">
        <v>24</v>
      </c>
      <c r="C5" s="44"/>
      <c r="D5" s="3" t="s">
        <v>25</v>
      </c>
      <c r="E5" s="4" t="s">
        <v>26</v>
      </c>
      <c r="F5" s="45" t="s">
        <v>27</v>
      </c>
      <c r="G5" s="46"/>
      <c r="H5" s="44" t="s">
        <v>28</v>
      </c>
      <c r="I5" s="44"/>
      <c r="J5" s="5"/>
      <c r="Q5" s="14"/>
      <c r="R5" s="38"/>
      <c r="S5" s="38"/>
      <c r="T5" s="15"/>
      <c r="U5" s="16"/>
      <c r="V5" s="38"/>
      <c r="W5" s="38"/>
      <c r="X5" s="38"/>
      <c r="Y5" s="38"/>
      <c r="Z5" s="14"/>
    </row>
    <row r="6" spans="1:26">
      <c r="A6" s="6">
        <v>1</v>
      </c>
      <c r="B6" s="30" t="str">
        <f>'Data Page'!A20</f>
        <v>Jan</v>
      </c>
      <c r="C6" s="31">
        <f>'Data Page'!B20</f>
        <v>15</v>
      </c>
      <c r="D6" s="7" t="str">
        <f>'Data Page'!C8</f>
        <v>Cash</v>
      </c>
      <c r="E6" s="9"/>
      <c r="F6" s="33">
        <f ca="1">'Data Page'!D8</f>
        <v>134551</v>
      </c>
      <c r="G6" s="34"/>
      <c r="H6" s="33"/>
      <c r="I6" s="7"/>
      <c r="J6" s="6">
        <v>1</v>
      </c>
      <c r="Q6" s="17"/>
      <c r="R6" s="18"/>
      <c r="S6" s="19"/>
      <c r="T6" s="18"/>
      <c r="U6" s="20"/>
      <c r="V6" s="18"/>
      <c r="W6" s="18"/>
      <c r="X6" s="18"/>
      <c r="Y6" s="18"/>
      <c r="Z6" s="14"/>
    </row>
    <row r="7" spans="1:26">
      <c r="A7" s="2">
        <f>1+A6</f>
        <v>2</v>
      </c>
      <c r="B7" s="30"/>
      <c r="C7" s="32"/>
      <c r="D7" s="7" t="str">
        <f>'Data Page'!C9</f>
        <v>Accounts Receivable</v>
      </c>
      <c r="E7" s="9"/>
      <c r="F7" s="34">
        <f ca="1">'Data Page'!D9</f>
        <v>47080</v>
      </c>
      <c r="G7" s="34"/>
      <c r="H7" s="34"/>
      <c r="I7" s="7"/>
      <c r="J7" s="2">
        <f>1+J6</f>
        <v>2</v>
      </c>
      <c r="Q7" s="14"/>
      <c r="R7" s="18"/>
      <c r="S7" s="20"/>
      <c r="T7" s="18"/>
      <c r="U7" s="20"/>
      <c r="V7" s="18"/>
      <c r="W7" s="18"/>
      <c r="X7" s="18"/>
      <c r="Y7" s="18"/>
      <c r="Z7" s="14"/>
    </row>
    <row r="8" spans="1:26">
      <c r="A8" s="2">
        <f t="shared" ref="A8:A42" si="0">1+A7</f>
        <v>3</v>
      </c>
      <c r="B8" s="30"/>
      <c r="C8" s="32"/>
      <c r="D8" s="7" t="str">
        <f>'Data Page'!C10</f>
        <v>Supplies</v>
      </c>
      <c r="E8" s="13"/>
      <c r="F8" s="34">
        <f ca="1">'Data Page'!D10</f>
        <v>11863</v>
      </c>
      <c r="G8" s="34"/>
      <c r="H8" s="34"/>
      <c r="I8" s="7"/>
      <c r="J8" s="2">
        <f t="shared" ref="J8:J65" si="1">1+J7</f>
        <v>3</v>
      </c>
      <c r="Q8" s="14"/>
      <c r="R8" s="18"/>
      <c r="S8" s="20"/>
      <c r="T8" s="18"/>
      <c r="U8" s="20"/>
      <c r="V8" s="18"/>
      <c r="W8" s="18"/>
      <c r="X8" s="18"/>
      <c r="Y8" s="18"/>
      <c r="Z8" s="14"/>
    </row>
    <row r="9" spans="1:26">
      <c r="A9" s="2">
        <f t="shared" si="0"/>
        <v>4</v>
      </c>
      <c r="B9" s="30"/>
      <c r="C9" s="32"/>
      <c r="D9" s="7" t="str">
        <f>'Data Page'!C11</f>
        <v>Office Equipment</v>
      </c>
      <c r="E9" s="9"/>
      <c r="F9" s="34">
        <f ca="1">'Data Page'!D11</f>
        <v>222124</v>
      </c>
      <c r="G9" s="34"/>
      <c r="H9" s="34"/>
      <c r="I9" s="7"/>
      <c r="J9" s="2">
        <f t="shared" si="1"/>
        <v>4</v>
      </c>
      <c r="Q9" s="14"/>
      <c r="R9" s="18"/>
      <c r="S9" s="20"/>
      <c r="T9" s="18"/>
      <c r="U9" s="20"/>
      <c r="V9" s="18"/>
      <c r="W9" s="18"/>
      <c r="X9" s="18"/>
      <c r="Y9" s="18"/>
      <c r="Z9" s="14"/>
    </row>
    <row r="10" spans="1:26">
      <c r="A10" s="2">
        <f t="shared" si="0"/>
        <v>5</v>
      </c>
      <c r="B10" s="30"/>
      <c r="C10" s="32"/>
      <c r="D10" s="7" t="str">
        <f>'Data Page'!C13</f>
        <v>Automobiles</v>
      </c>
      <c r="E10" s="9"/>
      <c r="F10" s="34">
        <f ca="1">'Data Page'!D13</f>
        <v>49399</v>
      </c>
      <c r="G10" s="34"/>
      <c r="H10" s="34"/>
      <c r="I10" s="7"/>
      <c r="J10" s="2">
        <f t="shared" si="1"/>
        <v>5</v>
      </c>
      <c r="Q10" s="14"/>
      <c r="R10" s="18"/>
      <c r="S10" s="20"/>
      <c r="T10" s="18"/>
      <c r="U10" s="20"/>
      <c r="V10" s="18"/>
      <c r="W10" s="18"/>
      <c r="X10" s="18"/>
      <c r="Y10" s="18"/>
      <c r="Z10" s="14"/>
    </row>
    <row r="11" spans="1:26">
      <c r="A11" s="2">
        <f t="shared" si="0"/>
        <v>6</v>
      </c>
      <c r="B11" s="30"/>
      <c r="C11" s="32"/>
      <c r="D11" s="29" t="str">
        <f>'Data Page'!C12</f>
        <v>Accumulated Amortization-Office Equipment</v>
      </c>
      <c r="E11" s="9"/>
      <c r="F11" s="34"/>
      <c r="G11" s="34"/>
      <c r="H11" s="34">
        <f ca="1">'Data Page'!D12</f>
        <v>66904.351864928714</v>
      </c>
      <c r="I11" s="7"/>
      <c r="J11" s="2">
        <f t="shared" si="1"/>
        <v>6</v>
      </c>
      <c r="Q11" s="14"/>
      <c r="R11" s="18"/>
      <c r="S11" s="20"/>
      <c r="T11" s="18"/>
      <c r="U11" s="20"/>
      <c r="V11" s="18"/>
      <c r="W11" s="18"/>
      <c r="X11" s="18"/>
      <c r="Y11" s="18"/>
      <c r="Z11" s="14"/>
    </row>
    <row r="12" spans="1:26">
      <c r="A12" s="2">
        <f t="shared" si="0"/>
        <v>7</v>
      </c>
      <c r="B12" s="30"/>
      <c r="C12" s="32"/>
      <c r="D12" s="29" t="str">
        <f>'Data Page'!C14</f>
        <v>Accumulated Amortization-Automobiles</v>
      </c>
      <c r="E12" s="9"/>
      <c r="F12" s="34"/>
      <c r="G12" s="34"/>
      <c r="H12" s="34">
        <f ca="1">'Data Page'!D14</f>
        <v>14879.112917899974</v>
      </c>
      <c r="I12" s="7"/>
      <c r="J12" s="2">
        <f t="shared" si="1"/>
        <v>7</v>
      </c>
      <c r="Q12" s="14"/>
      <c r="R12" s="18"/>
      <c r="S12" s="20"/>
      <c r="T12" s="18"/>
      <c r="U12" s="20"/>
      <c r="V12" s="18"/>
      <c r="W12" s="18"/>
      <c r="X12" s="18"/>
      <c r="Y12" s="18"/>
      <c r="Z12" s="14"/>
    </row>
    <row r="13" spans="1:26">
      <c r="A13" s="2">
        <f t="shared" si="0"/>
        <v>8</v>
      </c>
      <c r="B13" s="30"/>
      <c r="C13" s="32"/>
      <c r="D13" s="29" t="str">
        <f>'Data Page'!F8</f>
        <v>Accounts Payable</v>
      </c>
      <c r="E13" s="9"/>
      <c r="F13" s="34"/>
      <c r="G13" s="34"/>
      <c r="H13" s="34">
        <f ca="1">'Data Page'!G8</f>
        <v>53899</v>
      </c>
      <c r="I13" s="7"/>
      <c r="J13" s="2">
        <f t="shared" si="1"/>
        <v>8</v>
      </c>
      <c r="Q13" s="14"/>
      <c r="R13" s="18"/>
      <c r="S13" s="20"/>
      <c r="T13" s="18"/>
      <c r="U13" s="20"/>
      <c r="V13" s="18"/>
      <c r="W13" s="18"/>
      <c r="X13" s="18"/>
      <c r="Y13" s="18"/>
      <c r="Z13" s="14"/>
    </row>
    <row r="14" spans="1:26">
      <c r="A14" s="2">
        <f t="shared" si="0"/>
        <v>9</v>
      </c>
      <c r="B14" s="30"/>
      <c r="C14" s="32"/>
      <c r="D14" s="29" t="str">
        <f>'Data Page'!F9</f>
        <v>Salaries Payable</v>
      </c>
      <c r="E14" s="13"/>
      <c r="F14" s="34"/>
      <c r="G14" s="34"/>
      <c r="H14" s="34">
        <f ca="1">'Data Page'!G9</f>
        <v>51258</v>
      </c>
      <c r="I14" s="7"/>
      <c r="J14" s="2">
        <f t="shared" si="1"/>
        <v>9</v>
      </c>
      <c r="Q14" s="14"/>
      <c r="R14" s="18"/>
      <c r="S14" s="20"/>
      <c r="T14" s="18"/>
      <c r="U14" s="20"/>
      <c r="V14" s="18"/>
      <c r="W14" s="18"/>
      <c r="X14" s="18"/>
      <c r="Y14" s="18"/>
      <c r="Z14" s="14"/>
    </row>
    <row r="15" spans="1:26">
      <c r="A15" s="2">
        <f t="shared" si="0"/>
        <v>10</v>
      </c>
      <c r="B15" s="30"/>
      <c r="C15" s="32"/>
      <c r="D15" s="29" t="str">
        <f>'Data Page'!F10</f>
        <v>Notes Payable</v>
      </c>
      <c r="E15" s="9"/>
      <c r="F15" s="34"/>
      <c r="G15" s="34"/>
      <c r="H15" s="34">
        <f ca="1">'Data Page'!G10</f>
        <v>5966</v>
      </c>
      <c r="I15" s="7"/>
      <c r="J15" s="2">
        <f t="shared" si="1"/>
        <v>10</v>
      </c>
      <c r="Q15" s="14"/>
      <c r="R15" s="18"/>
      <c r="S15" s="20"/>
      <c r="T15" s="18"/>
      <c r="U15" s="20"/>
      <c r="V15" s="18"/>
      <c r="W15" s="18"/>
      <c r="X15" s="18"/>
      <c r="Y15" s="18"/>
      <c r="Z15" s="14"/>
    </row>
    <row r="16" spans="1:26">
      <c r="A16" s="2">
        <f t="shared" si="0"/>
        <v>11</v>
      </c>
      <c r="B16" s="30"/>
      <c r="C16" s="32"/>
      <c r="D16" s="29" t="str">
        <f>'Data Page'!F11</f>
        <v>Loan Payable</v>
      </c>
      <c r="E16" s="9"/>
      <c r="F16" s="34"/>
      <c r="G16" s="34"/>
      <c r="H16" s="34">
        <f ca="1">'Data Page'!G11</f>
        <v>3115.8858761533402</v>
      </c>
      <c r="I16" s="7"/>
      <c r="J16" s="2">
        <f t="shared" si="1"/>
        <v>11</v>
      </c>
      <c r="Q16" s="14"/>
      <c r="R16" s="18"/>
      <c r="S16" s="20"/>
      <c r="T16" s="18"/>
      <c r="U16" s="20"/>
      <c r="V16" s="18"/>
      <c r="W16" s="18"/>
      <c r="X16" s="18"/>
      <c r="Y16" s="18"/>
      <c r="Z16" s="14"/>
    </row>
    <row r="17" spans="1:26">
      <c r="A17" s="2">
        <f t="shared" si="0"/>
        <v>12</v>
      </c>
      <c r="B17" s="30"/>
      <c r="C17" s="32"/>
      <c r="D17" s="29" t="str">
        <f>'Data Page'!F12</f>
        <v>V.Houston, Capital</v>
      </c>
      <c r="E17" s="9"/>
      <c r="F17" s="34"/>
      <c r="G17" s="34"/>
      <c r="H17" s="34">
        <f ca="1">SUM(F6:F10)-SUM(H11:H16)</f>
        <v>268994.64934101794</v>
      </c>
      <c r="I17" s="7"/>
      <c r="J17" s="2">
        <f t="shared" si="1"/>
        <v>12</v>
      </c>
      <c r="Q17" s="14"/>
      <c r="R17" s="18"/>
      <c r="S17" s="20"/>
      <c r="T17" s="18"/>
      <c r="U17" s="20"/>
      <c r="V17" s="18"/>
      <c r="W17" s="18"/>
      <c r="X17" s="18"/>
      <c r="Y17" s="18"/>
      <c r="Z17" s="14"/>
    </row>
    <row r="18" spans="1:26">
      <c r="A18" s="2">
        <f t="shared" si="0"/>
        <v>13</v>
      </c>
      <c r="B18" s="30"/>
      <c r="C18" s="32"/>
      <c r="D18" s="7"/>
      <c r="E18" s="9"/>
      <c r="F18" s="34"/>
      <c r="G18" s="34"/>
      <c r="H18" s="34"/>
      <c r="I18" s="7"/>
      <c r="J18" s="2">
        <f t="shared" si="1"/>
        <v>13</v>
      </c>
      <c r="Q18" s="14"/>
      <c r="R18" s="18"/>
      <c r="S18" s="20"/>
      <c r="T18" s="18"/>
      <c r="U18" s="20"/>
      <c r="V18" s="18"/>
      <c r="W18" s="18"/>
      <c r="X18" s="18"/>
      <c r="Y18" s="18"/>
      <c r="Z18" s="14"/>
    </row>
    <row r="19" spans="1:26">
      <c r="A19" s="2">
        <f t="shared" si="0"/>
        <v>14</v>
      </c>
      <c r="B19" s="30"/>
      <c r="C19" s="32">
        <v>15</v>
      </c>
      <c r="D19" s="7" t="s">
        <v>63</v>
      </c>
      <c r="E19" s="9"/>
      <c r="F19" s="34">
        <f ca="1">'Data Page'!G20*1.13</f>
        <v>258708.97999999998</v>
      </c>
      <c r="G19" s="34"/>
      <c r="H19" s="34"/>
      <c r="I19" s="7"/>
      <c r="J19" s="2">
        <f t="shared" si="1"/>
        <v>14</v>
      </c>
      <c r="Q19" s="14"/>
      <c r="R19" s="18"/>
      <c r="S19" s="20"/>
      <c r="T19" s="18"/>
      <c r="U19" s="20"/>
      <c r="V19" s="18"/>
      <c r="W19" s="18"/>
      <c r="X19" s="18"/>
      <c r="Y19" s="18"/>
      <c r="Z19" s="14"/>
    </row>
    <row r="20" spans="1:26">
      <c r="A20" s="2">
        <f t="shared" si="0"/>
        <v>15</v>
      </c>
      <c r="B20" s="30"/>
      <c r="C20" s="32"/>
      <c r="D20" s="29" t="s">
        <v>67</v>
      </c>
      <c r="E20" s="9"/>
      <c r="F20" s="34"/>
      <c r="G20" s="34"/>
      <c r="H20" s="34">
        <f ca="1">'Data Page'!G20</f>
        <v>228946</v>
      </c>
      <c r="I20" s="7"/>
      <c r="J20" s="2">
        <f t="shared" si="1"/>
        <v>15</v>
      </c>
      <c r="Q20" s="14"/>
      <c r="R20" s="18"/>
      <c r="S20" s="20"/>
      <c r="T20" s="18"/>
      <c r="U20" s="20"/>
      <c r="V20" s="18"/>
      <c r="W20" s="18"/>
      <c r="X20" s="18"/>
      <c r="Y20" s="18"/>
      <c r="Z20" s="14"/>
    </row>
    <row r="21" spans="1:26">
      <c r="A21" s="2">
        <f t="shared" si="0"/>
        <v>16</v>
      </c>
      <c r="B21" s="30"/>
      <c r="C21" s="32"/>
      <c r="D21" s="29" t="s">
        <v>64</v>
      </c>
      <c r="E21" s="9"/>
      <c r="F21" s="34"/>
      <c r="G21" s="34"/>
      <c r="H21" s="34">
        <f ca="1">'Data Page'!G20*'Data Page'!G37</f>
        <v>29762.98</v>
      </c>
      <c r="I21" s="7"/>
      <c r="J21" s="2">
        <f t="shared" si="1"/>
        <v>16</v>
      </c>
      <c r="Q21" s="14"/>
      <c r="R21" s="18"/>
      <c r="S21" s="20"/>
      <c r="T21" s="18"/>
      <c r="U21" s="20"/>
      <c r="V21" s="18"/>
      <c r="W21" s="18"/>
      <c r="X21" s="18"/>
      <c r="Y21" s="18"/>
      <c r="Z21" s="14"/>
    </row>
    <row r="22" spans="1:26">
      <c r="A22" s="2">
        <f t="shared" si="0"/>
        <v>17</v>
      </c>
      <c r="B22" s="30"/>
      <c r="C22" s="32"/>
      <c r="D22" s="29"/>
      <c r="E22" s="13"/>
      <c r="F22" s="34"/>
      <c r="G22" s="34"/>
      <c r="H22" s="34"/>
      <c r="I22" s="7"/>
      <c r="J22" s="2">
        <f t="shared" si="1"/>
        <v>17</v>
      </c>
      <c r="Q22" s="14"/>
      <c r="R22" s="18"/>
      <c r="S22" s="20"/>
      <c r="T22" s="18"/>
      <c r="U22" s="20"/>
      <c r="V22" s="18"/>
      <c r="W22" s="18"/>
      <c r="X22" s="18"/>
      <c r="Y22" s="18"/>
      <c r="Z22" s="14"/>
    </row>
    <row r="23" spans="1:26">
      <c r="A23" s="2">
        <f t="shared" si="0"/>
        <v>18</v>
      </c>
      <c r="B23" s="30"/>
      <c r="C23" s="32">
        <f>'Data Page'!B21</f>
        <v>18</v>
      </c>
      <c r="D23" s="68" t="s">
        <v>76</v>
      </c>
      <c r="E23" s="13"/>
      <c r="F23" s="34">
        <f ca="1">'Data Page'!G21</f>
        <v>5811</v>
      </c>
      <c r="G23" s="34"/>
      <c r="H23" s="34"/>
      <c r="I23" s="7"/>
      <c r="J23" s="2">
        <f t="shared" si="1"/>
        <v>18</v>
      </c>
      <c r="Q23" s="14"/>
      <c r="R23" s="18"/>
      <c r="S23" s="20"/>
      <c r="T23" s="18"/>
      <c r="U23" s="20"/>
      <c r="V23" s="18"/>
      <c r="W23" s="18"/>
      <c r="X23" s="18"/>
      <c r="Y23" s="18"/>
      <c r="Z23" s="14"/>
    </row>
    <row r="24" spans="1:26">
      <c r="A24" s="2">
        <f t="shared" si="0"/>
        <v>19</v>
      </c>
      <c r="B24" s="30"/>
      <c r="C24" s="32"/>
      <c r="D24" s="68" t="s">
        <v>70</v>
      </c>
      <c r="E24" s="13"/>
      <c r="F24" s="34">
        <f ca="1">'Data Page'!G21*0.13</f>
        <v>755.43000000000006</v>
      </c>
      <c r="G24" s="34"/>
      <c r="H24" s="34"/>
      <c r="I24" s="7"/>
      <c r="J24" s="2">
        <f t="shared" si="1"/>
        <v>19</v>
      </c>
      <c r="Q24" s="14"/>
      <c r="R24" s="18"/>
      <c r="S24" s="20"/>
      <c r="T24" s="18"/>
      <c r="U24" s="20"/>
      <c r="V24" s="18"/>
      <c r="W24" s="18"/>
      <c r="X24" s="18"/>
      <c r="Y24" s="18"/>
      <c r="Z24" s="14"/>
    </row>
    <row r="25" spans="1:26">
      <c r="A25" s="2">
        <f t="shared" si="0"/>
        <v>20</v>
      </c>
      <c r="B25" s="30"/>
      <c r="C25" s="32"/>
      <c r="D25" s="29" t="s">
        <v>63</v>
      </c>
      <c r="E25" s="13"/>
      <c r="F25" s="34"/>
      <c r="G25" s="34"/>
      <c r="H25" s="34">
        <f ca="1">'Data Page'!G21*1.13</f>
        <v>6566.4299999999994</v>
      </c>
      <c r="I25" s="7"/>
      <c r="J25" s="2">
        <f t="shared" si="1"/>
        <v>20</v>
      </c>
      <c r="Q25" s="14"/>
      <c r="R25" s="18"/>
      <c r="S25" s="20"/>
      <c r="T25" s="18"/>
      <c r="U25" s="20"/>
      <c r="V25" s="18"/>
      <c r="W25" s="18"/>
      <c r="X25" s="18"/>
      <c r="Y25" s="18"/>
      <c r="Z25" s="14"/>
    </row>
    <row r="26" spans="1:26">
      <c r="A26" s="2">
        <f t="shared" si="0"/>
        <v>21</v>
      </c>
      <c r="B26" s="30"/>
      <c r="C26" s="32"/>
      <c r="D26" s="7"/>
      <c r="E26" s="9"/>
      <c r="F26" s="34"/>
      <c r="G26" s="34"/>
      <c r="H26" s="34"/>
      <c r="I26" s="7"/>
      <c r="J26" s="2">
        <f t="shared" si="1"/>
        <v>21</v>
      </c>
      <c r="Q26" s="14"/>
      <c r="R26" s="18"/>
      <c r="S26" s="20"/>
      <c r="T26" s="18"/>
      <c r="U26" s="20"/>
      <c r="V26" s="18"/>
      <c r="W26" s="18"/>
      <c r="X26" s="18"/>
      <c r="Y26" s="18"/>
      <c r="Z26" s="14"/>
    </row>
    <row r="27" spans="1:26">
      <c r="A27" s="2">
        <f t="shared" si="0"/>
        <v>22</v>
      </c>
      <c r="B27" s="30"/>
      <c r="C27" s="67">
        <f>'Data Page'!B22</f>
        <v>31</v>
      </c>
      <c r="D27" s="7" t="s">
        <v>40</v>
      </c>
      <c r="E27" s="9"/>
      <c r="F27" s="34">
        <f ca="1">'Data Page'!G22</f>
        <v>4156.4544712225634</v>
      </c>
      <c r="G27" s="34"/>
      <c r="H27" s="34"/>
      <c r="I27" s="7"/>
      <c r="J27" s="2">
        <f t="shared" si="1"/>
        <v>22</v>
      </c>
      <c r="Q27" s="14"/>
      <c r="R27" s="18"/>
      <c r="S27" s="20"/>
      <c r="T27" s="18"/>
      <c r="U27" s="20"/>
      <c r="V27" s="18"/>
      <c r="W27" s="18"/>
      <c r="X27" s="18"/>
      <c r="Y27" s="18"/>
      <c r="Z27" s="14"/>
    </row>
    <row r="28" spans="1:26">
      <c r="A28" s="2">
        <f t="shared" si="0"/>
        <v>23</v>
      </c>
      <c r="B28" s="30"/>
      <c r="C28" s="32"/>
      <c r="D28" s="7" t="s">
        <v>13</v>
      </c>
      <c r="E28" s="9"/>
      <c r="F28" s="34">
        <f ca="1">'Data Page'!G22*0.13</f>
        <v>540.33908125893322</v>
      </c>
      <c r="G28" s="34"/>
      <c r="H28" s="34"/>
      <c r="I28" s="7"/>
      <c r="J28" s="2">
        <f t="shared" si="1"/>
        <v>23</v>
      </c>
      <c r="Q28" s="14"/>
      <c r="R28" s="18"/>
      <c r="S28" s="20"/>
      <c r="T28" s="18"/>
      <c r="U28" s="20"/>
      <c r="V28" s="18"/>
      <c r="W28" s="18"/>
      <c r="X28" s="18"/>
      <c r="Y28" s="18"/>
      <c r="Z28" s="14"/>
    </row>
    <row r="29" spans="1:26">
      <c r="A29" s="2">
        <f t="shared" si="0"/>
        <v>24</v>
      </c>
      <c r="B29" s="30"/>
      <c r="C29" s="32"/>
      <c r="D29" s="29" t="s">
        <v>14</v>
      </c>
      <c r="E29" s="9"/>
      <c r="F29" s="34"/>
      <c r="G29" s="34"/>
      <c r="H29" s="34">
        <f ca="1">F27+F28</f>
        <v>4696.7935524814966</v>
      </c>
      <c r="I29" s="7"/>
      <c r="J29" s="2">
        <f t="shared" si="1"/>
        <v>24</v>
      </c>
      <c r="Q29" s="14"/>
      <c r="R29" s="18"/>
      <c r="S29" s="20"/>
      <c r="T29" s="18"/>
      <c r="U29" s="20"/>
      <c r="V29" s="18"/>
      <c r="W29" s="18"/>
      <c r="X29" s="18"/>
      <c r="Y29" s="18"/>
      <c r="Z29" s="14"/>
    </row>
    <row r="30" spans="1:26">
      <c r="A30" s="2">
        <f t="shared" si="0"/>
        <v>25</v>
      </c>
      <c r="B30" s="30"/>
      <c r="C30" s="32"/>
      <c r="D30" s="7"/>
      <c r="E30" s="9"/>
      <c r="F30" s="34"/>
      <c r="G30" s="34"/>
      <c r="H30" s="34"/>
      <c r="I30" s="7"/>
      <c r="J30" s="2">
        <f t="shared" si="1"/>
        <v>25</v>
      </c>
      <c r="Q30" s="14"/>
      <c r="R30" s="18"/>
      <c r="S30" s="20"/>
      <c r="T30" s="18"/>
      <c r="U30" s="20"/>
      <c r="V30" s="18"/>
      <c r="W30" s="18"/>
      <c r="X30" s="18"/>
      <c r="Y30" s="18"/>
      <c r="Z30" s="14"/>
    </row>
    <row r="31" spans="1:26">
      <c r="A31" s="2">
        <f t="shared" si="0"/>
        <v>26</v>
      </c>
      <c r="B31" s="30" t="str">
        <f>'Data Page'!A23</f>
        <v>Feb</v>
      </c>
      <c r="C31" s="32">
        <f>'Data Page'!B23</f>
        <v>2</v>
      </c>
      <c r="D31" s="7" t="s">
        <v>41</v>
      </c>
      <c r="E31" s="9"/>
      <c r="F31" s="34">
        <f ca="1">'Data Page'!G23</f>
        <v>51258</v>
      </c>
      <c r="G31" s="34"/>
      <c r="H31" s="34"/>
      <c r="I31" s="7"/>
      <c r="J31" s="2">
        <f t="shared" si="1"/>
        <v>26</v>
      </c>
      <c r="Q31" s="14"/>
      <c r="R31" s="18"/>
      <c r="S31" s="20"/>
      <c r="T31" s="18"/>
      <c r="U31" s="20"/>
      <c r="V31" s="18"/>
      <c r="W31" s="18"/>
      <c r="X31" s="18"/>
      <c r="Y31" s="18"/>
      <c r="Z31" s="14"/>
    </row>
    <row r="32" spans="1:26">
      <c r="A32" s="2">
        <f t="shared" si="0"/>
        <v>27</v>
      </c>
      <c r="B32" s="30"/>
      <c r="C32" s="32"/>
      <c r="D32" s="29" t="s">
        <v>63</v>
      </c>
      <c r="E32" s="9"/>
      <c r="F32" s="34"/>
      <c r="G32" s="34"/>
      <c r="H32" s="34">
        <f ca="1">'Data Page'!G23</f>
        <v>51258</v>
      </c>
      <c r="I32" s="7"/>
      <c r="J32" s="2">
        <f t="shared" si="1"/>
        <v>27</v>
      </c>
      <c r="Q32" s="14"/>
      <c r="R32" s="18"/>
      <c r="S32" s="20"/>
      <c r="T32" s="18"/>
      <c r="U32" s="20"/>
      <c r="V32" s="18"/>
      <c r="W32" s="18"/>
      <c r="X32" s="18"/>
      <c r="Y32" s="18"/>
      <c r="Z32" s="14"/>
    </row>
    <row r="33" spans="1:26">
      <c r="A33" s="2">
        <f t="shared" si="0"/>
        <v>28</v>
      </c>
      <c r="B33" s="30"/>
      <c r="C33" s="32"/>
      <c r="D33" s="7"/>
      <c r="E33" s="9"/>
      <c r="F33" s="34"/>
      <c r="G33" s="34"/>
      <c r="H33" s="34"/>
      <c r="I33" s="7"/>
      <c r="J33" s="2">
        <f t="shared" si="1"/>
        <v>28</v>
      </c>
      <c r="Q33" s="14"/>
      <c r="R33" s="18"/>
      <c r="S33" s="20"/>
      <c r="T33" s="18"/>
      <c r="U33" s="20"/>
      <c r="V33" s="18"/>
      <c r="W33" s="18"/>
      <c r="X33" s="18"/>
      <c r="Y33" s="18"/>
      <c r="Z33" s="14"/>
    </row>
    <row r="34" spans="1:26">
      <c r="A34" s="2">
        <f t="shared" si="0"/>
        <v>29</v>
      </c>
      <c r="B34" s="30"/>
      <c r="C34" s="32">
        <f>'Data Page'!B24</f>
        <v>13</v>
      </c>
      <c r="D34" s="7" t="s">
        <v>2</v>
      </c>
      <c r="E34" s="9"/>
      <c r="F34" s="34">
        <f ca="1">'Data Page'!G24</f>
        <v>8134.9479821465011</v>
      </c>
      <c r="G34" s="34"/>
      <c r="H34" s="34"/>
      <c r="I34" s="7"/>
      <c r="J34" s="2">
        <f t="shared" si="1"/>
        <v>29</v>
      </c>
      <c r="Q34" s="14"/>
      <c r="R34" s="18"/>
      <c r="S34" s="20"/>
      <c r="T34" s="18"/>
      <c r="U34" s="20"/>
      <c r="V34" s="18"/>
      <c r="W34" s="18"/>
      <c r="X34" s="18"/>
      <c r="Y34" s="18"/>
      <c r="Z34" s="14"/>
    </row>
    <row r="35" spans="1:26">
      <c r="A35" s="2">
        <f t="shared" si="0"/>
        <v>30</v>
      </c>
      <c r="B35" s="30"/>
      <c r="C35" s="32"/>
      <c r="D35" s="29" t="s">
        <v>66</v>
      </c>
      <c r="E35" s="9"/>
      <c r="F35" s="34"/>
      <c r="G35" s="34"/>
      <c r="H35" s="34">
        <f ca="1">'Data Page'!G24</f>
        <v>8134.9479821465011</v>
      </c>
      <c r="I35" s="7"/>
      <c r="J35" s="2">
        <f t="shared" si="1"/>
        <v>30</v>
      </c>
      <c r="Q35" s="14"/>
      <c r="R35" s="18"/>
      <c r="S35" s="20"/>
      <c r="T35" s="18"/>
      <c r="U35" s="20"/>
      <c r="V35" s="18"/>
      <c r="W35" s="18"/>
      <c r="X35" s="18"/>
      <c r="Y35" s="18"/>
      <c r="Z35" s="14"/>
    </row>
    <row r="36" spans="1:26">
      <c r="A36" s="2">
        <f t="shared" si="0"/>
        <v>31</v>
      </c>
      <c r="B36" s="30"/>
      <c r="C36" s="32"/>
      <c r="D36" s="7"/>
      <c r="E36" s="9"/>
      <c r="F36" s="34"/>
      <c r="G36" s="34"/>
      <c r="H36" s="34"/>
      <c r="I36" s="7"/>
      <c r="J36" s="2">
        <f t="shared" si="1"/>
        <v>31</v>
      </c>
      <c r="Q36" s="14"/>
      <c r="R36" s="18"/>
      <c r="S36" s="20"/>
      <c r="T36" s="18"/>
      <c r="U36" s="20"/>
      <c r="V36" s="18"/>
      <c r="W36" s="18"/>
      <c r="X36" s="18"/>
      <c r="Y36" s="18"/>
      <c r="Z36" s="14"/>
    </row>
    <row r="37" spans="1:26">
      <c r="A37" s="2">
        <f t="shared" si="0"/>
        <v>32</v>
      </c>
      <c r="B37" s="30"/>
      <c r="C37" s="32">
        <f>'Data Page'!B25</f>
        <v>18</v>
      </c>
      <c r="D37" s="7" t="s">
        <v>0</v>
      </c>
      <c r="E37" s="9"/>
      <c r="F37" s="34">
        <f ca="1">'Data Page'!G25</f>
        <v>52873.294964600151</v>
      </c>
      <c r="G37" s="34"/>
      <c r="H37" s="34"/>
      <c r="I37" s="7"/>
      <c r="J37" s="2">
        <f t="shared" si="1"/>
        <v>32</v>
      </c>
      <c r="Q37" s="14"/>
      <c r="R37" s="18"/>
      <c r="S37" s="20"/>
      <c r="T37" s="18"/>
      <c r="U37" s="20"/>
      <c r="V37" s="18"/>
      <c r="W37" s="18"/>
      <c r="X37" s="18"/>
      <c r="Y37" s="18"/>
      <c r="Z37" s="14"/>
    </row>
    <row r="38" spans="1:26">
      <c r="A38" s="2">
        <f t="shared" si="0"/>
        <v>33</v>
      </c>
      <c r="B38" s="30"/>
      <c r="C38" s="32"/>
      <c r="D38" s="29" t="s">
        <v>1</v>
      </c>
      <c r="E38" s="9"/>
      <c r="F38" s="34"/>
      <c r="G38" s="34"/>
      <c r="H38" s="34">
        <f ca="1">'Data Page'!G25</f>
        <v>52873.294964600151</v>
      </c>
      <c r="I38" s="7"/>
      <c r="J38" s="2">
        <f t="shared" si="1"/>
        <v>33</v>
      </c>
      <c r="Q38" s="14"/>
      <c r="R38" s="18"/>
      <c r="S38" s="20"/>
      <c r="T38" s="18"/>
      <c r="U38" s="20"/>
      <c r="V38" s="18"/>
      <c r="W38" s="18"/>
      <c r="X38" s="18"/>
      <c r="Y38" s="18"/>
      <c r="Z38" s="14"/>
    </row>
    <row r="39" spans="1:26">
      <c r="A39" s="2">
        <f t="shared" si="0"/>
        <v>34</v>
      </c>
      <c r="B39" s="30"/>
      <c r="C39" s="32"/>
      <c r="D39" s="7"/>
      <c r="E39" s="9"/>
      <c r="F39" s="34"/>
      <c r="G39" s="34"/>
      <c r="H39" s="34"/>
      <c r="I39" s="7"/>
      <c r="J39" s="2">
        <f t="shared" si="1"/>
        <v>34</v>
      </c>
      <c r="Q39" s="14"/>
      <c r="R39" s="18"/>
      <c r="S39" s="20"/>
      <c r="T39" s="18"/>
      <c r="U39" s="20"/>
      <c r="V39" s="18"/>
      <c r="W39" s="18"/>
      <c r="X39" s="18"/>
      <c r="Y39" s="18"/>
      <c r="Z39" s="14"/>
    </row>
    <row r="40" spans="1:26">
      <c r="A40" s="2">
        <f t="shared" si="0"/>
        <v>35</v>
      </c>
      <c r="B40" s="30"/>
      <c r="C40" s="32">
        <f>'Data Page'!B26</f>
        <v>24</v>
      </c>
      <c r="D40" s="7" t="s">
        <v>63</v>
      </c>
      <c r="E40" s="9"/>
      <c r="F40" s="34">
        <f ca="1">'Data Page'!G26*1.13</f>
        <v>60271.939999999995</v>
      </c>
      <c r="G40" s="34"/>
      <c r="H40" s="34"/>
      <c r="I40" s="7"/>
      <c r="J40" s="2">
        <f t="shared" si="1"/>
        <v>35</v>
      </c>
      <c r="Q40" s="14"/>
      <c r="R40" s="18"/>
      <c r="S40" s="20"/>
      <c r="T40" s="18"/>
      <c r="U40" s="20"/>
      <c r="V40" s="18"/>
      <c r="W40" s="18"/>
      <c r="X40" s="18"/>
      <c r="Y40" s="18"/>
      <c r="Z40" s="14"/>
    </row>
    <row r="41" spans="1:26">
      <c r="A41" s="2">
        <f t="shared" si="0"/>
        <v>36</v>
      </c>
      <c r="B41" s="30"/>
      <c r="C41" s="32"/>
      <c r="D41" s="29" t="s">
        <v>67</v>
      </c>
      <c r="E41" s="9"/>
      <c r="F41" s="34"/>
      <c r="G41" s="34"/>
      <c r="H41" s="34">
        <f ca="1">'Data Page'!G26</f>
        <v>53338</v>
      </c>
      <c r="I41" s="7"/>
      <c r="J41" s="2">
        <f t="shared" si="1"/>
        <v>36</v>
      </c>
      <c r="Q41" s="14"/>
      <c r="R41" s="18"/>
      <c r="S41" s="20"/>
      <c r="T41" s="18"/>
      <c r="U41" s="20"/>
      <c r="V41" s="18"/>
      <c r="W41" s="18"/>
      <c r="X41" s="18"/>
      <c r="Y41" s="18"/>
      <c r="Z41" s="14"/>
    </row>
    <row r="42" spans="1:26">
      <c r="A42" s="2">
        <f t="shared" si="0"/>
        <v>37</v>
      </c>
      <c r="B42" s="30"/>
      <c r="C42" s="32"/>
      <c r="D42" s="29" t="s">
        <v>4</v>
      </c>
      <c r="E42" s="9"/>
      <c r="F42" s="34"/>
      <c r="G42" s="34"/>
      <c r="H42" s="34">
        <f ca="1">'Data Page'!G26*0.13</f>
        <v>6933.9400000000005</v>
      </c>
      <c r="I42" s="7"/>
      <c r="J42" s="2">
        <f t="shared" si="1"/>
        <v>37</v>
      </c>
      <c r="Q42" s="14"/>
      <c r="R42" s="18"/>
      <c r="S42" s="20"/>
      <c r="T42" s="18"/>
      <c r="U42" s="20"/>
      <c r="V42" s="18"/>
      <c r="W42" s="18"/>
      <c r="X42" s="18"/>
      <c r="Y42" s="18"/>
      <c r="Z42" s="14"/>
    </row>
    <row r="43" spans="1:26">
      <c r="A43" s="2">
        <f>1+A42</f>
        <v>38</v>
      </c>
      <c r="B43" s="30"/>
      <c r="C43" s="32"/>
      <c r="D43" s="29"/>
      <c r="E43" s="13"/>
      <c r="F43" s="34"/>
      <c r="G43" s="34"/>
      <c r="H43" s="34"/>
      <c r="I43" s="7"/>
      <c r="J43" s="2">
        <f t="shared" si="1"/>
        <v>38</v>
      </c>
      <c r="Q43" s="14"/>
      <c r="R43" s="18"/>
      <c r="S43" s="20"/>
      <c r="T43" s="18"/>
      <c r="U43" s="20"/>
      <c r="V43" s="18"/>
      <c r="W43" s="18"/>
      <c r="X43" s="18"/>
      <c r="Y43" s="18"/>
      <c r="Z43" s="14"/>
    </row>
    <row r="44" spans="1:26">
      <c r="A44" s="2">
        <f>1+A43</f>
        <v>39</v>
      </c>
      <c r="B44" s="30"/>
      <c r="C44" s="32">
        <f>'Data Page'!B27</f>
        <v>28</v>
      </c>
      <c r="D44" s="68" t="s">
        <v>73</v>
      </c>
      <c r="E44" s="13"/>
      <c r="F44" s="34">
        <f ca="1">'Data Page'!G27</f>
        <v>51284</v>
      </c>
      <c r="G44" s="34"/>
      <c r="H44" s="34"/>
      <c r="I44" s="7"/>
      <c r="J44" s="2">
        <f t="shared" si="1"/>
        <v>39</v>
      </c>
      <c r="Q44" s="14"/>
      <c r="R44" s="18"/>
      <c r="S44" s="20"/>
      <c r="T44" s="18"/>
      <c r="U44" s="20"/>
      <c r="V44" s="18"/>
      <c r="W44" s="18"/>
      <c r="X44" s="18"/>
      <c r="Y44" s="18"/>
      <c r="Z44" s="14"/>
    </row>
    <row r="45" spans="1:26">
      <c r="A45" s="2">
        <f>1+A44</f>
        <v>40</v>
      </c>
      <c r="B45" s="30"/>
      <c r="C45" s="32"/>
      <c r="D45" s="29" t="s">
        <v>41</v>
      </c>
      <c r="E45" s="13"/>
      <c r="F45" s="34"/>
      <c r="G45" s="34"/>
      <c r="H45" s="34">
        <f ca="1">'Data Page'!G27</f>
        <v>51284</v>
      </c>
      <c r="I45" s="7"/>
      <c r="J45" s="2">
        <f t="shared" si="1"/>
        <v>40</v>
      </c>
      <c r="Q45" s="14"/>
      <c r="R45" s="18"/>
      <c r="S45" s="20"/>
      <c r="T45" s="18"/>
      <c r="U45" s="20"/>
      <c r="V45" s="18"/>
      <c r="W45" s="18"/>
      <c r="X45" s="18"/>
      <c r="Y45" s="18"/>
      <c r="Z45" s="14"/>
    </row>
    <row r="46" spans="1:26">
      <c r="A46" s="2">
        <f>1+A45</f>
        <v>41</v>
      </c>
      <c r="B46" s="30"/>
      <c r="C46" s="32"/>
      <c r="D46" s="7"/>
      <c r="E46" s="9"/>
      <c r="F46" s="34"/>
      <c r="G46" s="34"/>
      <c r="H46" s="34"/>
      <c r="I46" s="7"/>
      <c r="J46" s="2">
        <f t="shared" si="1"/>
        <v>41</v>
      </c>
      <c r="Q46" s="14"/>
      <c r="R46" s="18"/>
      <c r="S46" s="20"/>
      <c r="T46" s="18"/>
      <c r="U46" s="20"/>
      <c r="V46" s="18"/>
      <c r="W46" s="18"/>
      <c r="X46" s="18"/>
      <c r="Y46" s="18"/>
      <c r="Z46" s="14"/>
    </row>
    <row r="47" spans="1:26">
      <c r="A47" s="2">
        <f>1+A46</f>
        <v>42</v>
      </c>
      <c r="B47" s="30" t="s">
        <v>60</v>
      </c>
      <c r="C47" s="32">
        <f>'Data Page'!B28</f>
        <v>3</v>
      </c>
      <c r="D47" s="7" t="s">
        <v>68</v>
      </c>
      <c r="E47" s="9"/>
      <c r="F47" s="34">
        <f ca="1">'Data Page'!G28</f>
        <v>1645.027772187819</v>
      </c>
      <c r="G47" s="34"/>
      <c r="H47" s="34"/>
      <c r="I47" s="7"/>
      <c r="J47" s="2">
        <f t="shared" si="1"/>
        <v>42</v>
      </c>
      <c r="Q47" s="14"/>
      <c r="R47" s="18"/>
      <c r="S47" s="20"/>
      <c r="T47" s="18"/>
      <c r="U47" s="20"/>
      <c r="V47" s="18"/>
      <c r="W47" s="18"/>
      <c r="X47" s="18"/>
      <c r="Y47" s="18"/>
      <c r="Z47" s="14"/>
    </row>
    <row r="48" spans="1:26">
      <c r="A48" s="6">
        <v>43</v>
      </c>
      <c r="B48" s="30"/>
      <c r="C48" s="32"/>
      <c r="D48" s="29" t="s">
        <v>63</v>
      </c>
      <c r="E48" s="9"/>
      <c r="F48" s="34"/>
      <c r="G48" s="34"/>
      <c r="H48" s="34">
        <f ca="1">'Data Page'!G28</f>
        <v>1645.027772187819</v>
      </c>
      <c r="I48" s="7"/>
      <c r="J48" s="2">
        <f t="shared" si="1"/>
        <v>43</v>
      </c>
      <c r="Q48" s="14"/>
      <c r="R48" s="18"/>
      <c r="S48" s="20"/>
      <c r="T48" s="18"/>
      <c r="U48" s="20"/>
      <c r="V48" s="18"/>
      <c r="W48" s="18"/>
      <c r="X48" s="18"/>
      <c r="Y48" s="18"/>
      <c r="Z48" s="14"/>
    </row>
    <row r="49" spans="1:26">
      <c r="A49" s="2">
        <v>44</v>
      </c>
      <c r="B49" s="30"/>
      <c r="C49" s="32"/>
      <c r="D49" s="7"/>
      <c r="E49" s="9"/>
      <c r="F49" s="34"/>
      <c r="G49" s="34"/>
      <c r="H49" s="34"/>
      <c r="I49" s="7"/>
      <c r="J49" s="2">
        <f t="shared" si="1"/>
        <v>44</v>
      </c>
      <c r="Q49" s="14"/>
      <c r="R49" s="18"/>
      <c r="S49" s="20"/>
      <c r="T49" s="18"/>
      <c r="U49" s="20"/>
      <c r="V49" s="18"/>
      <c r="W49" s="18"/>
      <c r="X49" s="18"/>
      <c r="Y49" s="18"/>
      <c r="Z49" s="14"/>
    </row>
    <row r="50" spans="1:26">
      <c r="A50" s="2">
        <v>45</v>
      </c>
      <c r="B50" s="30"/>
      <c r="C50" s="32">
        <f>'Data Page'!B29</f>
        <v>5</v>
      </c>
      <c r="D50" s="7" t="s">
        <v>41</v>
      </c>
      <c r="E50" s="9"/>
      <c r="F50" s="34">
        <f ca="1">'Data Page'!G29</f>
        <v>51284</v>
      </c>
      <c r="G50" s="34"/>
      <c r="H50" s="34"/>
      <c r="I50" s="7"/>
      <c r="J50" s="2">
        <f t="shared" si="1"/>
        <v>45</v>
      </c>
      <c r="Q50" s="14"/>
      <c r="R50" s="18"/>
      <c r="S50" s="20"/>
      <c r="T50" s="18"/>
      <c r="U50" s="20"/>
      <c r="V50" s="18"/>
      <c r="W50" s="18"/>
      <c r="X50" s="18"/>
      <c r="Y50" s="18"/>
      <c r="Z50" s="14"/>
    </row>
    <row r="51" spans="1:26">
      <c r="A51" s="2">
        <v>46</v>
      </c>
      <c r="B51" s="30"/>
      <c r="C51" s="32"/>
      <c r="D51" s="29" t="s">
        <v>63</v>
      </c>
      <c r="E51" s="9"/>
      <c r="F51" s="34"/>
      <c r="G51" s="34"/>
      <c r="H51" s="34">
        <f ca="1">F50</f>
        <v>51284</v>
      </c>
      <c r="I51" s="7"/>
      <c r="J51" s="2">
        <f t="shared" si="1"/>
        <v>46</v>
      </c>
      <c r="Q51" s="14"/>
      <c r="R51" s="18"/>
      <c r="S51" s="20"/>
      <c r="T51" s="18"/>
      <c r="U51" s="20"/>
      <c r="V51" s="18"/>
      <c r="W51" s="18"/>
      <c r="X51" s="18"/>
      <c r="Y51" s="18"/>
      <c r="Z51" s="14"/>
    </row>
    <row r="52" spans="1:26">
      <c r="A52" s="2">
        <f t="shared" ref="A50:A65" si="2">1+A51</f>
        <v>47</v>
      </c>
      <c r="B52" s="30"/>
      <c r="C52" s="32"/>
      <c r="D52" s="7"/>
      <c r="E52" s="9"/>
      <c r="F52" s="34"/>
      <c r="G52" s="34"/>
      <c r="H52" s="34"/>
      <c r="I52" s="7"/>
      <c r="J52" s="2">
        <f t="shared" si="1"/>
        <v>47</v>
      </c>
      <c r="Q52" s="14"/>
      <c r="R52" s="18"/>
      <c r="S52" s="20"/>
      <c r="T52" s="18"/>
      <c r="U52" s="20"/>
      <c r="V52" s="18"/>
      <c r="W52" s="18"/>
      <c r="X52" s="18"/>
      <c r="Y52" s="18"/>
      <c r="Z52" s="14"/>
    </row>
    <row r="53" spans="1:26">
      <c r="A53" s="2">
        <f t="shared" si="2"/>
        <v>48</v>
      </c>
      <c r="B53" s="30"/>
      <c r="C53" s="32">
        <f>'Data Page'!B30</f>
        <v>18</v>
      </c>
      <c r="D53" s="7" t="s">
        <v>69</v>
      </c>
      <c r="E53" s="9"/>
      <c r="F53" s="34">
        <f ca="1">'Data Page'!G30</f>
        <v>11965</v>
      </c>
      <c r="G53" s="34"/>
      <c r="H53" s="34"/>
      <c r="I53" s="7"/>
      <c r="J53" s="2">
        <f t="shared" si="1"/>
        <v>48</v>
      </c>
      <c r="Q53" s="14"/>
      <c r="R53" s="18"/>
      <c r="S53" s="20"/>
      <c r="T53" s="18"/>
      <c r="U53" s="20"/>
      <c r="V53" s="18"/>
      <c r="W53" s="18"/>
      <c r="X53" s="18"/>
      <c r="Y53" s="18"/>
      <c r="Z53" s="14"/>
    </row>
    <row r="54" spans="1:26">
      <c r="A54" s="2">
        <f t="shared" si="2"/>
        <v>49</v>
      </c>
      <c r="B54" s="30"/>
      <c r="C54" s="32"/>
      <c r="D54" s="68" t="s">
        <v>70</v>
      </c>
      <c r="E54" s="9"/>
      <c r="F54" s="34">
        <f ca="1">'Data Page'!G30*0.13</f>
        <v>1555.45</v>
      </c>
      <c r="G54" s="34"/>
      <c r="H54" s="34"/>
      <c r="I54" s="7"/>
      <c r="J54" s="2">
        <f t="shared" si="1"/>
        <v>49</v>
      </c>
      <c r="Q54" s="14"/>
      <c r="R54" s="18"/>
      <c r="S54" s="20"/>
      <c r="T54" s="18"/>
      <c r="U54" s="20"/>
      <c r="V54" s="18"/>
      <c r="W54" s="18"/>
      <c r="X54" s="18"/>
      <c r="Y54" s="18"/>
      <c r="Z54" s="14"/>
    </row>
    <row r="55" spans="1:26">
      <c r="A55" s="2">
        <f t="shared" si="2"/>
        <v>50</v>
      </c>
      <c r="B55" s="30"/>
      <c r="C55" s="32"/>
      <c r="D55" s="29" t="s">
        <v>71</v>
      </c>
      <c r="E55" s="9"/>
      <c r="F55" s="34"/>
      <c r="G55" s="34"/>
      <c r="H55" s="34">
        <f ca="1">'Data Page'!G30*1.13</f>
        <v>13520.449999999999</v>
      </c>
      <c r="I55" s="7"/>
      <c r="J55" s="2">
        <f t="shared" si="1"/>
        <v>50</v>
      </c>
      <c r="Q55" s="14"/>
      <c r="R55" s="18"/>
      <c r="S55" s="20"/>
      <c r="T55" s="18"/>
      <c r="U55" s="20"/>
      <c r="V55" s="18"/>
      <c r="W55" s="18"/>
      <c r="X55" s="18"/>
      <c r="Y55" s="18"/>
      <c r="Z55" s="14"/>
    </row>
    <row r="56" spans="1:26">
      <c r="A56" s="2">
        <f t="shared" si="2"/>
        <v>51</v>
      </c>
      <c r="B56" s="30"/>
      <c r="C56" s="32"/>
      <c r="D56" s="7"/>
      <c r="E56" s="13"/>
      <c r="F56" s="34"/>
      <c r="G56" s="34"/>
      <c r="H56" s="34"/>
      <c r="I56" s="7"/>
      <c r="J56" s="2">
        <f t="shared" si="1"/>
        <v>51</v>
      </c>
    </row>
    <row r="57" spans="1:26">
      <c r="A57" s="2">
        <f t="shared" si="2"/>
        <v>52</v>
      </c>
      <c r="B57" s="30"/>
      <c r="C57" s="32">
        <f>'Data Page'!B31</f>
        <v>22</v>
      </c>
      <c r="D57" s="7" t="s">
        <v>63</v>
      </c>
      <c r="E57" s="13"/>
      <c r="F57" s="34">
        <f ca="1">'Data Page'!G31*1.13</f>
        <v>124177.95999999999</v>
      </c>
      <c r="G57" s="34"/>
      <c r="H57" s="34"/>
      <c r="I57" s="7"/>
      <c r="J57" s="2">
        <f t="shared" si="1"/>
        <v>52</v>
      </c>
    </row>
    <row r="58" spans="1:26">
      <c r="A58" s="2">
        <f t="shared" si="2"/>
        <v>53</v>
      </c>
      <c r="B58" s="30"/>
      <c r="C58" s="32"/>
      <c r="D58" s="29" t="s">
        <v>67</v>
      </c>
      <c r="E58" s="13"/>
      <c r="F58" s="34"/>
      <c r="G58" s="34"/>
      <c r="H58" s="34">
        <f ca="1">'Data Page'!G31</f>
        <v>109892</v>
      </c>
      <c r="I58" s="7"/>
      <c r="J58" s="2">
        <f t="shared" si="1"/>
        <v>53</v>
      </c>
    </row>
    <row r="59" spans="1:26">
      <c r="A59" s="2">
        <f t="shared" si="2"/>
        <v>54</v>
      </c>
      <c r="B59" s="30"/>
      <c r="C59" s="32"/>
      <c r="D59" s="29" t="s">
        <v>64</v>
      </c>
      <c r="E59" s="13"/>
      <c r="F59" s="34"/>
      <c r="G59" s="34"/>
      <c r="H59" s="34">
        <f ca="1">'Data Page'!G31*0.13</f>
        <v>14285.960000000001</v>
      </c>
      <c r="I59" s="7"/>
      <c r="J59" s="2">
        <f t="shared" si="1"/>
        <v>54</v>
      </c>
    </row>
    <row r="60" spans="1:26">
      <c r="A60" s="2">
        <f t="shared" si="2"/>
        <v>55</v>
      </c>
      <c r="B60" s="30"/>
      <c r="C60" s="32"/>
      <c r="D60" s="7"/>
      <c r="E60" s="13"/>
      <c r="F60" s="34"/>
      <c r="G60" s="34"/>
      <c r="H60" s="34"/>
      <c r="I60" s="7"/>
      <c r="J60" s="2">
        <f t="shared" si="1"/>
        <v>55</v>
      </c>
    </row>
    <row r="61" spans="1:26">
      <c r="A61" s="2">
        <f t="shared" si="2"/>
        <v>56</v>
      </c>
      <c r="B61" s="30"/>
      <c r="C61" s="32">
        <f>'Data Page'!B32</f>
        <v>24</v>
      </c>
      <c r="D61" s="7" t="s">
        <v>66</v>
      </c>
      <c r="E61" s="13"/>
      <c r="F61" s="34">
        <f ca="1">'Data Page'!G32*1.13</f>
        <v>22941.26</v>
      </c>
      <c r="G61" s="34"/>
      <c r="H61" s="34"/>
      <c r="I61" s="7"/>
      <c r="J61" s="2">
        <f t="shared" si="1"/>
        <v>56</v>
      </c>
    </row>
    <row r="62" spans="1:26">
      <c r="A62" s="2">
        <f t="shared" si="2"/>
        <v>57</v>
      </c>
      <c r="B62" s="30"/>
      <c r="C62" s="32"/>
      <c r="D62" s="29" t="s">
        <v>67</v>
      </c>
      <c r="E62" s="13"/>
      <c r="F62" s="34"/>
      <c r="G62" s="34"/>
      <c r="H62" s="34">
        <f ca="1">'Data Page'!G32</f>
        <v>20302</v>
      </c>
      <c r="I62" s="7"/>
      <c r="J62" s="2">
        <f t="shared" si="1"/>
        <v>57</v>
      </c>
    </row>
    <row r="63" spans="1:26">
      <c r="A63" s="2">
        <f t="shared" si="2"/>
        <v>58</v>
      </c>
      <c r="B63" s="30"/>
      <c r="C63" s="32"/>
      <c r="D63" s="7"/>
      <c r="E63" s="13"/>
      <c r="F63" s="34"/>
      <c r="G63" s="34"/>
      <c r="H63" s="34"/>
      <c r="I63" s="7"/>
      <c r="J63" s="2">
        <f t="shared" si="1"/>
        <v>58</v>
      </c>
    </row>
    <row r="64" spans="1:26">
      <c r="A64" s="2">
        <f t="shared" si="2"/>
        <v>59</v>
      </c>
      <c r="B64" s="30"/>
      <c r="C64" s="32">
        <f>'Data Page'!B33</f>
        <v>31</v>
      </c>
      <c r="D64" s="7" t="s">
        <v>73</v>
      </c>
      <c r="E64" s="13"/>
      <c r="F64" s="34">
        <f ca="1">'Data Page'!G33</f>
        <v>48589</v>
      </c>
      <c r="G64" s="34"/>
      <c r="H64" s="34"/>
      <c r="I64" s="7"/>
      <c r="J64" s="2">
        <f t="shared" si="1"/>
        <v>59</v>
      </c>
    </row>
    <row r="65" spans="1:10">
      <c r="A65" s="2">
        <f t="shared" si="2"/>
        <v>60</v>
      </c>
      <c r="B65" s="30"/>
      <c r="C65" s="32"/>
      <c r="D65" s="29" t="s">
        <v>41</v>
      </c>
      <c r="E65" s="13"/>
      <c r="F65" s="34"/>
      <c r="G65" s="34"/>
      <c r="H65" s="34">
        <f ca="1">'Data Page'!G33</f>
        <v>48589</v>
      </c>
      <c r="I65" s="7"/>
      <c r="J65" s="2">
        <f t="shared" si="1"/>
        <v>60</v>
      </c>
    </row>
  </sheetData>
  <mergeCells count="13">
    <mergeCell ref="X5:Y5"/>
    <mergeCell ref="A1:J1"/>
    <mergeCell ref="Q1:Z1"/>
    <mergeCell ref="A2:J2"/>
    <mergeCell ref="Q2:Z2"/>
    <mergeCell ref="A4:J4"/>
    <mergeCell ref="Q4:Z4"/>
    <mergeCell ref="A3:C3"/>
    <mergeCell ref="B5:C5"/>
    <mergeCell ref="F5:G5"/>
    <mergeCell ref="H5:I5"/>
    <mergeCell ref="R5:S5"/>
    <mergeCell ref="V5:W5"/>
  </mergeCells>
  <phoneticPr fontId="3" type="noConversion"/>
  <pageMargins left="0.75" right="0.75" top="1" bottom="1" header="0.5" footer="0.5"/>
  <pageSetup scale="91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Name</vt:lpstr>
      <vt:lpstr>Data Page</vt:lpstr>
      <vt:lpstr>General Journal</vt:lpstr>
      <vt:lpstr>GJ Answers</vt:lpstr>
      <vt:lpstr>'Data Page'!Print_Area</vt:lpstr>
      <vt:lpstr>'General Journal'!Print_Area</vt:lpstr>
      <vt:lpstr>'GJ Answers'!Print_Area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 L</dc:creator>
  <cp:lastModifiedBy>Virginia</cp:lastModifiedBy>
  <cp:lastPrinted>2010-07-11T00:59:48Z</cp:lastPrinted>
  <dcterms:created xsi:type="dcterms:W3CDTF">2010-07-06T17:20:15Z</dcterms:created>
  <dcterms:modified xsi:type="dcterms:W3CDTF">2010-07-12T18:40:47Z</dcterms:modified>
</cp:coreProperties>
</file>